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hidePivotFieldList="1" defaultThemeVersion="124226"/>
  <mc:AlternateContent xmlns:mc="http://schemas.openxmlformats.org/markup-compatibility/2006">
    <mc:Choice Requires="x15">
      <x15ac:absPath xmlns:x15ac="http://schemas.microsoft.com/office/spreadsheetml/2010/11/ac" url="https://bwstiftungde.sharepoint.com/sites/BWS-Klimaschutzstiftung/Freigegebene Dokumente/Kommunikation_Marketing/Label/Organisationslabel/BWzero/Material/Begleitmaterial/1 Material Emissionen messen/"/>
    </mc:Choice>
  </mc:AlternateContent>
  <xr:revisionPtr revIDLastSave="28" documentId="8_{99089117-4D2C-490F-A47A-E3CF963D2031}" xr6:coauthVersionLast="47" xr6:coauthVersionMax="47" xr10:uidLastSave="{B341B200-9358-43C8-8D11-074BC49B95B0}"/>
  <bookViews>
    <workbookView xWindow="-120" yWindow="-120" windowWidth="29040" windowHeight="15720" tabRatio="998" xr2:uid="{C78AC87E-4E86-4864-8B06-94DED7C7EDF1}"/>
  </bookViews>
  <sheets>
    <sheet name="Titelseite" sheetId="40" r:id="rId1"/>
    <sheet name="Inhalt" sheetId="3" r:id="rId2"/>
    <sheet name="Stammdaten" sheetId="1" r:id="rId3"/>
    <sheet name="Emissionsfaktoren" sheetId="2" r:id="rId4"/>
    <sheet name="Energie" sheetId="16" r:id="rId5"/>
    <sheet name="Kältemittel" sheetId="28" r:id="rId6"/>
    <sheet name="3.1 Bezogene Güter" sheetId="10" r:id="rId7"/>
    <sheet name="3.1 Wasser" sheetId="5" r:id="rId8"/>
    <sheet name="3.2 Kapitalgüter" sheetId="53" r:id="rId9"/>
    <sheet name="3.4 Transport (vorgelagert)" sheetId="46" r:id="rId10"/>
    <sheet name="3.4 Anreise Dienstleistende" sheetId="44" r:id="rId11"/>
    <sheet name="3.5 Abfall" sheetId="6" r:id="rId12"/>
    <sheet name="Strom - Monate" sheetId="15" state="hidden" r:id="rId13"/>
    <sheet name="Heizenergie - Monate" sheetId="19" state="hidden" r:id="rId14"/>
    <sheet name="Prozessenergie - Monate" sheetId="23" state="hidden" r:id="rId15"/>
    <sheet name="Wasser - Monate" sheetId="18" state="hidden" r:id="rId16"/>
    <sheet name="3.6 Dienstreisen" sheetId="30" r:id="rId17"/>
    <sheet name="3.7 Pendleremissionen_A" sheetId="42" r:id="rId18"/>
    <sheet name="3.7 Pendleremissionen_B" sheetId="43" r:id="rId19"/>
    <sheet name="3.7 Pendleremissionen_C" sheetId="49" r:id="rId20"/>
    <sheet name="3.7 Mobile Arbeit" sheetId="47" r:id="rId21"/>
    <sheet name="3.8 Angemietete Liegenschaften" sheetId="52" r:id="rId22"/>
    <sheet name="3.9 Transport (nachgelagert)" sheetId="45" r:id="rId23"/>
    <sheet name="Datenqualität" sheetId="41" r:id="rId24"/>
    <sheet name="THG-Bilanz" sheetId="38" r:id="rId25"/>
  </sheets>
  <definedNames>
    <definedName name="_xlnm._FilterDatabase" localSheetId="11" hidden="1">'3.5 Abfall'!$A$30:$O$37</definedName>
    <definedName name="Abfall">#REF!</definedName>
    <definedName name="_xlnm.Print_Area" localSheetId="6">'3.1 Bezogene Güter'!$A$1:$I$27</definedName>
    <definedName name="_xlnm.Print_Area" localSheetId="7">'3.1 Wasser'!$A$1:$I$18</definedName>
    <definedName name="_xlnm.Print_Area" localSheetId="8">'3.2 Kapitalgüter'!$A$1:$I$27</definedName>
    <definedName name="_xlnm.Print_Area" localSheetId="11">'3.5 Abfall'!$A$1:$Q$37</definedName>
    <definedName name="_xlnm.Print_Area" localSheetId="4">Energie!$A$1:$J$76</definedName>
    <definedName name="_xlnm.Print_Area" localSheetId="13">'Heizenergie - Monate'!$A$1:$N$85</definedName>
    <definedName name="_xlnm.Print_Area" localSheetId="1">Inhalt!#REF!</definedName>
    <definedName name="_xlnm.Print_Area" localSheetId="5">Kältemittel!$A$1:$J$64</definedName>
    <definedName name="_xlnm.Print_Area" localSheetId="14">'Prozessenergie - Monate'!$A$1:$N$83</definedName>
    <definedName name="_xlnm.Print_Area" localSheetId="2">Stammdaten!$A$1:$L$44</definedName>
    <definedName name="_xlnm.Print_Area" localSheetId="12">'Strom - Monate'!$A$1:$N$82</definedName>
    <definedName name="_xlnm.Print_Area" localSheetId="24">'THG-Bilanz'!$B$1:$Y$161</definedName>
    <definedName name="_xlnm.Print_Area" localSheetId="15">'Wasser - Monate'!$A$1:$N$76</definedName>
    <definedName name="Emissionen">#REF!</definedName>
    <definedName name="Energieeffizienz">#REF!</definedName>
    <definedName name="Heiz_Prozess">#REF!</definedName>
    <definedName name="Material">#REF!</definedName>
    <definedName name="sonstige_Emissionen">#REF!</definedName>
    <definedName name="Strom">#REF!</definedName>
    <definedName name="Was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3" l="1"/>
  <c r="D13" i="53" s="1"/>
  <c r="E13" i="53" s="1"/>
  <c r="F13" i="53" s="1"/>
  <c r="G13" i="53" s="1"/>
  <c r="H13" i="53" s="1"/>
  <c r="B5" i="53"/>
  <c r="B4" i="53"/>
  <c r="D41" i="16"/>
  <c r="D17" i="43"/>
  <c r="C17" i="47" l="1"/>
  <c r="C20" i="47"/>
  <c r="R112" i="38" s="1"/>
  <c r="R179" i="38"/>
  <c r="D17" i="47"/>
  <c r="D20" i="47" s="1"/>
  <c r="E17" i="47"/>
  <c r="F17" i="47"/>
  <c r="G17" i="47"/>
  <c r="H17" i="47"/>
  <c r="I17" i="47"/>
  <c r="E20" i="47"/>
  <c r="F20" i="47"/>
  <c r="G20" i="47"/>
  <c r="H20" i="47"/>
  <c r="I20" i="47"/>
  <c r="L49" i="38" l="1" a="1"/>
  <c r="L49" i="38" s="1"/>
  <c r="M49" i="38" a="1"/>
  <c r="M49" i="38" s="1"/>
  <c r="N49" i="38" a="1"/>
  <c r="N49" i="38" s="1"/>
  <c r="O49" i="38" a="1"/>
  <c r="O49" i="38" s="1"/>
  <c r="P49" i="38" a="1"/>
  <c r="P49" i="38" s="1"/>
  <c r="Q49" i="38" a="1"/>
  <c r="Q49" i="38" s="1"/>
  <c r="L53" i="38" a="1"/>
  <c r="L53" i="38" s="1"/>
  <c r="M53" i="38" a="1"/>
  <c r="M53" i="38" s="1"/>
  <c r="N53" i="38" a="1"/>
  <c r="N53" i="38" s="1"/>
  <c r="O53" i="38" a="1"/>
  <c r="O53" i="38" s="1"/>
  <c r="P53" i="38" a="1"/>
  <c r="P53" i="38" s="1"/>
  <c r="Q53" i="38" a="1"/>
  <c r="Q53" i="38" s="1"/>
  <c r="L112" i="38" a="1"/>
  <c r="L112" i="38" s="1"/>
  <c r="M112" i="38" a="1"/>
  <c r="M112" i="38" s="1"/>
  <c r="N112" i="38" a="1"/>
  <c r="N112" i="38" s="1"/>
  <c r="O112" i="38" a="1"/>
  <c r="O112" i="38" s="1"/>
  <c r="P112" i="38" a="1"/>
  <c r="P112" i="38" s="1"/>
  <c r="Q112" i="38" a="1"/>
  <c r="Q112" i="38" s="1"/>
  <c r="N14" i="28"/>
  <c r="D91" i="16"/>
  <c r="D96" i="16" s="1"/>
  <c r="E91" i="16"/>
  <c r="E96" i="16" s="1"/>
  <c r="F91" i="16"/>
  <c r="F96" i="16" s="1"/>
  <c r="G91" i="16"/>
  <c r="G96" i="16" s="1"/>
  <c r="H91" i="16"/>
  <c r="H96" i="16" s="1"/>
  <c r="I91" i="16"/>
  <c r="I96" i="16" s="1"/>
  <c r="D92" i="16"/>
  <c r="D97" i="16" s="1"/>
  <c r="E92" i="16"/>
  <c r="E97" i="16" s="1"/>
  <c r="F92" i="16"/>
  <c r="F97" i="16" s="1"/>
  <c r="G92" i="16"/>
  <c r="G97" i="16" s="1"/>
  <c r="H92" i="16"/>
  <c r="H97" i="16" s="1"/>
  <c r="I92" i="16"/>
  <c r="I97" i="16" s="1"/>
  <c r="D93" i="16"/>
  <c r="D98" i="16" s="1"/>
  <c r="E93" i="16"/>
  <c r="E98" i="16" s="1"/>
  <c r="F93" i="16"/>
  <c r="F98" i="16" s="1"/>
  <c r="G93" i="16"/>
  <c r="G98" i="16" s="1"/>
  <c r="H93" i="16"/>
  <c r="H98" i="16" s="1"/>
  <c r="I93" i="16"/>
  <c r="I98" i="16" s="1"/>
  <c r="D94" i="16"/>
  <c r="D99" i="16" s="1"/>
  <c r="E94" i="16"/>
  <c r="E99" i="16" s="1"/>
  <c r="F94" i="16"/>
  <c r="F99" i="16" s="1"/>
  <c r="G94" i="16"/>
  <c r="G99" i="16" s="1"/>
  <c r="H94" i="16"/>
  <c r="H99" i="16" s="1"/>
  <c r="I94" i="16"/>
  <c r="I99" i="16" s="1"/>
  <c r="E90" i="16"/>
  <c r="E95" i="16" s="1"/>
  <c r="F90" i="16"/>
  <c r="F95" i="16" s="1"/>
  <c r="G90" i="16"/>
  <c r="G95" i="16" s="1"/>
  <c r="H90" i="16"/>
  <c r="H95" i="16" s="1"/>
  <c r="I90" i="16"/>
  <c r="I95" i="16" s="1"/>
  <c r="D90" i="16"/>
  <c r="D95" i="16" s="1"/>
  <c r="D84" i="16"/>
  <c r="E84" i="16" s="1"/>
  <c r="F84" i="16" s="1"/>
  <c r="G84" i="16" s="1"/>
  <c r="H84" i="16" s="1"/>
  <c r="I84" i="16" s="1"/>
  <c r="S179" i="38"/>
  <c r="T179" i="38"/>
  <c r="U179" i="38"/>
  <c r="V179" i="38"/>
  <c r="W179" i="38"/>
  <c r="S176" i="38"/>
  <c r="T176" i="38"/>
  <c r="U176" i="38"/>
  <c r="V176" i="38"/>
  <c r="W176" i="38"/>
  <c r="S177" i="38"/>
  <c r="T177" i="38"/>
  <c r="U177" i="38"/>
  <c r="V177" i="38"/>
  <c r="W177" i="38"/>
  <c r="R177" i="38"/>
  <c r="R176" i="38"/>
  <c r="D13" i="52" l="1"/>
  <c r="D20" i="52" s="1"/>
  <c r="D5" i="52"/>
  <c r="D4" i="52"/>
  <c r="E20" i="52" l="1"/>
  <c r="D27" i="52"/>
  <c r="E13" i="52"/>
  <c r="F13" i="52" s="1"/>
  <c r="G13" i="52" s="1"/>
  <c r="H13" i="52" s="1"/>
  <c r="I13" i="52" s="1"/>
  <c r="F20" i="52" l="1"/>
  <c r="D34" i="52"/>
  <c r="E27" i="52"/>
  <c r="F27" i="52" s="1"/>
  <c r="G27" i="52" s="1"/>
  <c r="H27" i="52" s="1"/>
  <c r="I27" i="52" s="1"/>
  <c r="G20" i="52" l="1"/>
  <c r="E34" i="52"/>
  <c r="F34" i="52" s="1"/>
  <c r="G34" i="52" s="1"/>
  <c r="H34" i="52" s="1"/>
  <c r="I34" i="52" s="1"/>
  <c r="D45" i="52"/>
  <c r="E45" i="52" s="1"/>
  <c r="F45" i="52" s="1"/>
  <c r="G45" i="52" s="1"/>
  <c r="H45" i="52" s="1"/>
  <c r="I45" i="52" s="1"/>
  <c r="H20" i="52" l="1"/>
  <c r="I20" i="52" l="1"/>
  <c r="F47" i="52" s="1"/>
  <c r="G50" i="52"/>
  <c r="F52" i="52"/>
  <c r="E53" i="52"/>
  <c r="I53" i="52"/>
  <c r="H51" i="52"/>
  <c r="I48" i="52"/>
  <c r="E51" i="52"/>
  <c r="I52" i="52"/>
  <c r="I47" i="52"/>
  <c r="G49" i="52"/>
  <c r="D55" i="52"/>
  <c r="I50" i="52"/>
  <c r="G54" i="52"/>
  <c r="I55" i="52"/>
  <c r="F53" i="52"/>
  <c r="E48" i="52"/>
  <c r="H50" i="52"/>
  <c r="E47" i="52"/>
  <c r="H48" i="52"/>
  <c r="I51" i="52"/>
  <c r="I54" i="52"/>
  <c r="F51" i="52"/>
  <c r="D52" i="52"/>
  <c r="H52" i="52"/>
  <c r="E49" i="52"/>
  <c r="F48" i="52"/>
  <c r="D50" i="52"/>
  <c r="E54" i="52"/>
  <c r="H55" i="52"/>
  <c r="H49" i="52"/>
  <c r="G48" i="52"/>
  <c r="H47" i="52"/>
  <c r="G55" i="52"/>
  <c r="F55" i="52"/>
  <c r="G53" i="52"/>
  <c r="F49" i="52"/>
  <c r="I49" i="52"/>
  <c r="D49" i="52"/>
  <c r="E55" i="52"/>
  <c r="H54" i="52"/>
  <c r="C67" i="38"/>
  <c r="F35" i="44"/>
  <c r="G35" i="44"/>
  <c r="H35" i="44"/>
  <c r="I35" i="44"/>
  <c r="E36" i="44"/>
  <c r="F36" i="44"/>
  <c r="G36" i="44"/>
  <c r="H36" i="44"/>
  <c r="I36" i="44"/>
  <c r="E37" i="44"/>
  <c r="E38" i="44"/>
  <c r="F38" i="44"/>
  <c r="G38" i="44"/>
  <c r="H38" i="44"/>
  <c r="I38" i="44"/>
  <c r="E39" i="44"/>
  <c r="F39" i="44"/>
  <c r="G39" i="44"/>
  <c r="H39" i="44"/>
  <c r="I39" i="44"/>
  <c r="E40" i="44"/>
  <c r="F40" i="44"/>
  <c r="G40" i="44"/>
  <c r="H40" i="44"/>
  <c r="I40" i="44"/>
  <c r="D40" i="44"/>
  <c r="D39" i="44"/>
  <c r="D38" i="44"/>
  <c r="D36" i="44"/>
  <c r="L14" i="44"/>
  <c r="E35" i="44" s="1"/>
  <c r="M14" i="44"/>
  <c r="N14" i="44"/>
  <c r="O14" i="44"/>
  <c r="P14" i="44"/>
  <c r="L15" i="44"/>
  <c r="M15" i="44"/>
  <c r="N15" i="44"/>
  <c r="O15" i="44"/>
  <c r="P15" i="44"/>
  <c r="L16" i="44"/>
  <c r="M16" i="44"/>
  <c r="F37" i="44" s="1"/>
  <c r="N16" i="44"/>
  <c r="G37" i="44" s="1"/>
  <c r="O16" i="44"/>
  <c r="H37" i="44" s="1"/>
  <c r="P16" i="44"/>
  <c r="I37" i="44" s="1"/>
  <c r="L17" i="44"/>
  <c r="E34" i="44" s="1"/>
  <c r="M17" i="44"/>
  <c r="F34" i="44" s="1"/>
  <c r="N17" i="44"/>
  <c r="O17" i="44"/>
  <c r="P17" i="44"/>
  <c r="L18" i="44"/>
  <c r="M18" i="44"/>
  <c r="N18" i="44"/>
  <c r="G34" i="44" s="1"/>
  <c r="O18" i="44"/>
  <c r="H34" i="44" s="1"/>
  <c r="P18" i="44"/>
  <c r="I34" i="44" s="1"/>
  <c r="L19" i="44"/>
  <c r="M19" i="44"/>
  <c r="N19" i="44"/>
  <c r="O19" i="44"/>
  <c r="P19" i="44"/>
  <c r="L20" i="44"/>
  <c r="M20" i="44"/>
  <c r="N20" i="44"/>
  <c r="O20" i="44"/>
  <c r="P20" i="44"/>
  <c r="L21" i="44"/>
  <c r="M21" i="44"/>
  <c r="N21" i="44"/>
  <c r="O21" i="44"/>
  <c r="P21" i="44"/>
  <c r="L22" i="44"/>
  <c r="M22" i="44"/>
  <c r="N22" i="44"/>
  <c r="O22" i="44"/>
  <c r="P22" i="44"/>
  <c r="L23" i="44"/>
  <c r="M23" i="44"/>
  <c r="N23" i="44"/>
  <c r="O23" i="44"/>
  <c r="P23" i="44"/>
  <c r="L24" i="44"/>
  <c r="M24" i="44"/>
  <c r="N24" i="44"/>
  <c r="O24" i="44"/>
  <c r="P24" i="44"/>
  <c r="L25" i="44"/>
  <c r="M25" i="44"/>
  <c r="N25" i="44"/>
  <c r="O25" i="44"/>
  <c r="P25" i="44"/>
  <c r="L26" i="44"/>
  <c r="M26" i="44"/>
  <c r="N26" i="44"/>
  <c r="O26" i="44"/>
  <c r="P26" i="44"/>
  <c r="L27" i="44"/>
  <c r="M27" i="44"/>
  <c r="N27" i="44"/>
  <c r="O27" i="44"/>
  <c r="P27" i="44"/>
  <c r="L28" i="44"/>
  <c r="M28" i="44"/>
  <c r="N28" i="44"/>
  <c r="O28" i="44"/>
  <c r="P28" i="44"/>
  <c r="K15" i="44"/>
  <c r="K16" i="44"/>
  <c r="D37" i="44" s="1"/>
  <c r="K17" i="44"/>
  <c r="D34" i="44" s="1"/>
  <c r="K18" i="44"/>
  <c r="K19" i="44"/>
  <c r="K20" i="44"/>
  <c r="K21" i="44"/>
  <c r="K22" i="44"/>
  <c r="K23" i="44"/>
  <c r="K24" i="44"/>
  <c r="K25" i="44"/>
  <c r="K26" i="44"/>
  <c r="K27" i="44"/>
  <c r="K28" i="44"/>
  <c r="K14" i="44"/>
  <c r="D35" i="44" s="1"/>
  <c r="C33" i="5"/>
  <c r="C32" i="5"/>
  <c r="O29" i="28"/>
  <c r="O27" i="28"/>
  <c r="O36" i="28"/>
  <c r="O33" i="28"/>
  <c r="O34" i="28"/>
  <c r="O31" i="28"/>
  <c r="O20" i="28"/>
  <c r="O21" i="28"/>
  <c r="O22" i="28"/>
  <c r="O23" i="28"/>
  <c r="O24" i="28"/>
  <c r="O25" i="28"/>
  <c r="O26" i="28"/>
  <c r="O28" i="28"/>
  <c r="O30" i="28"/>
  <c r="O14" i="28"/>
  <c r="N15" i="28"/>
  <c r="N16" i="28"/>
  <c r="N17" i="28"/>
  <c r="N18" i="28"/>
  <c r="N19" i="28"/>
  <c r="N20" i="28"/>
  <c r="N21" i="28"/>
  <c r="N22" i="28"/>
  <c r="N23" i="28"/>
  <c r="N24" i="28"/>
  <c r="N25" i="28"/>
  <c r="N26" i="28"/>
  <c r="N27" i="28"/>
  <c r="N28" i="28"/>
  <c r="N29" i="28"/>
  <c r="N30" i="28"/>
  <c r="N31" i="28"/>
  <c r="N32" i="28"/>
  <c r="N33" i="28"/>
  <c r="N34" i="28"/>
  <c r="N35" i="28"/>
  <c r="N36" i="28"/>
  <c r="N37" i="28"/>
  <c r="I63" i="16"/>
  <c r="D66" i="16"/>
  <c r="E66" i="16" s="1"/>
  <c r="F66" i="16" s="1"/>
  <c r="G66" i="16" s="1"/>
  <c r="H66" i="16" s="1"/>
  <c r="I66" i="16" s="1"/>
  <c r="D49" i="16"/>
  <c r="E49" i="16" s="1"/>
  <c r="F49" i="16" s="1"/>
  <c r="G49" i="16" s="1"/>
  <c r="H49" i="16" s="1"/>
  <c r="I49" i="16" s="1"/>
  <c r="D30" i="16"/>
  <c r="E30" i="16" s="1"/>
  <c r="F30" i="16" s="1"/>
  <c r="G30" i="16" s="1"/>
  <c r="H30" i="16" s="1"/>
  <c r="I30" i="16" s="1"/>
  <c r="D19" i="16"/>
  <c r="E19" i="16" s="1"/>
  <c r="F19" i="16" s="1"/>
  <c r="G19" i="16" s="1"/>
  <c r="H19" i="16" s="1"/>
  <c r="I19" i="16" s="1"/>
  <c r="D9" i="16"/>
  <c r="E9" i="16" s="1"/>
  <c r="F9" i="16" s="1"/>
  <c r="G9" i="16" s="1"/>
  <c r="H9" i="16" s="1"/>
  <c r="I9" i="16" s="1"/>
  <c r="H53" i="52" l="1"/>
  <c r="D47" i="52"/>
  <c r="E50" i="52"/>
  <c r="F50" i="52"/>
  <c r="D48" i="52"/>
  <c r="G51" i="52"/>
  <c r="N29" i="44"/>
  <c r="O29" i="44"/>
  <c r="K29" i="44"/>
  <c r="G47" i="52"/>
  <c r="D54" i="52"/>
  <c r="G52" i="52"/>
  <c r="D51" i="52"/>
  <c r="D53" i="52"/>
  <c r="E52" i="52"/>
  <c r="F54" i="52"/>
  <c r="M29" i="44"/>
  <c r="L29" i="44"/>
  <c r="P29" i="44"/>
  <c r="I43" i="28" l="1"/>
  <c r="I44" i="28"/>
  <c r="I45" i="28"/>
  <c r="I46" i="28"/>
  <c r="I47" i="28"/>
  <c r="I48" i="28"/>
  <c r="I49" i="28"/>
  <c r="I50" i="28"/>
  <c r="I51" i="28"/>
  <c r="I52" i="28"/>
  <c r="I53" i="28"/>
  <c r="I54" i="28"/>
  <c r="I55" i="28"/>
  <c r="I56" i="28"/>
  <c r="I57" i="28"/>
  <c r="I58" i="28"/>
  <c r="I59" i="28"/>
  <c r="I60" i="28"/>
  <c r="I61" i="28"/>
  <c r="I62" i="28"/>
  <c r="I63" i="28"/>
  <c r="I42" i="28"/>
  <c r="H43" i="28"/>
  <c r="H44" i="28"/>
  <c r="H45" i="28"/>
  <c r="H46" i="28"/>
  <c r="H47" i="28"/>
  <c r="H48" i="28"/>
  <c r="H49" i="28"/>
  <c r="H50" i="28"/>
  <c r="H51" i="28"/>
  <c r="H52" i="28"/>
  <c r="H53" i="28"/>
  <c r="H54" i="28"/>
  <c r="H55" i="28"/>
  <c r="H56" i="28"/>
  <c r="H57" i="28"/>
  <c r="H58" i="28"/>
  <c r="H59" i="28"/>
  <c r="H60" i="28"/>
  <c r="H61" i="28"/>
  <c r="H62" i="28"/>
  <c r="H63" i="28"/>
  <c r="H42" i="28"/>
  <c r="G43" i="28"/>
  <c r="G44" i="28"/>
  <c r="G45" i="28"/>
  <c r="G46" i="28"/>
  <c r="G47" i="28"/>
  <c r="G48" i="28"/>
  <c r="G49" i="28"/>
  <c r="G50" i="28"/>
  <c r="G51" i="28"/>
  <c r="G52" i="28"/>
  <c r="G53" i="28"/>
  <c r="G54" i="28"/>
  <c r="G55" i="28"/>
  <c r="G56" i="28"/>
  <c r="G57" i="28"/>
  <c r="G58" i="28"/>
  <c r="G59" i="28"/>
  <c r="G60" i="28"/>
  <c r="G61" i="28"/>
  <c r="G62" i="28"/>
  <c r="G63" i="28"/>
  <c r="G42" i="28"/>
  <c r="F43" i="28"/>
  <c r="F44" i="28"/>
  <c r="F45" i="28"/>
  <c r="F46" i="28"/>
  <c r="F47" i="28"/>
  <c r="F48" i="28"/>
  <c r="F49" i="28"/>
  <c r="F50" i="28"/>
  <c r="F51" i="28"/>
  <c r="F52" i="28"/>
  <c r="F53" i="28"/>
  <c r="F54" i="28"/>
  <c r="F55" i="28"/>
  <c r="F56" i="28"/>
  <c r="F57" i="28"/>
  <c r="F58" i="28"/>
  <c r="F59" i="28"/>
  <c r="F60" i="28"/>
  <c r="F61" i="28"/>
  <c r="F62" i="28"/>
  <c r="F63" i="28"/>
  <c r="F42" i="28"/>
  <c r="E42" i="28"/>
  <c r="E43" i="28"/>
  <c r="E44" i="28"/>
  <c r="E45" i="28"/>
  <c r="E46" i="28"/>
  <c r="E47" i="28"/>
  <c r="E48" i="28"/>
  <c r="E49" i="28"/>
  <c r="E50" i="28"/>
  <c r="E51" i="28"/>
  <c r="E52" i="28"/>
  <c r="E53" i="28"/>
  <c r="E54" i="28"/>
  <c r="E55" i="28"/>
  <c r="E56" i="28"/>
  <c r="E57" i="28"/>
  <c r="E58" i="28"/>
  <c r="E59" i="28"/>
  <c r="E60" i="28"/>
  <c r="E61" i="28"/>
  <c r="E62" i="28"/>
  <c r="E63" i="28"/>
  <c r="D56" i="28"/>
  <c r="D43" i="28"/>
  <c r="D44" i="28"/>
  <c r="D45" i="28"/>
  <c r="D46" i="28"/>
  <c r="D47" i="28"/>
  <c r="D48" i="28"/>
  <c r="D49" i="28"/>
  <c r="D50" i="28"/>
  <c r="D51" i="28"/>
  <c r="D52" i="28"/>
  <c r="D53" i="28"/>
  <c r="D54" i="28"/>
  <c r="D55" i="28"/>
  <c r="D57" i="28"/>
  <c r="D58" i="28"/>
  <c r="D59" i="28"/>
  <c r="D60" i="28"/>
  <c r="D61" i="28"/>
  <c r="D62" i="28"/>
  <c r="D63" i="28"/>
  <c r="D42" i="28"/>
  <c r="E31" i="6"/>
  <c r="G13" i="28" l="1"/>
  <c r="H13" i="28" s="1"/>
  <c r="I13" i="28" s="1"/>
  <c r="J13" i="28" s="1"/>
  <c r="K13" i="28" s="1"/>
  <c r="L13" i="28" s="1"/>
  <c r="C75" i="38"/>
  <c r="C70" i="38"/>
  <c r="C68" i="38"/>
  <c r="C69" i="38"/>
  <c r="C71" i="38"/>
  <c r="C72" i="38"/>
  <c r="C73" i="38"/>
  <c r="C74" i="38"/>
  <c r="E13" i="6"/>
  <c r="F13" i="6" s="1"/>
  <c r="D25" i="16" l="1"/>
  <c r="D33" i="5"/>
  <c r="E33" i="5"/>
  <c r="F33" i="5"/>
  <c r="G33" i="5"/>
  <c r="H33" i="5"/>
  <c r="H32" i="5"/>
  <c r="D32" i="5"/>
  <c r="E32" i="5"/>
  <c r="F32" i="5"/>
  <c r="G32" i="5"/>
  <c r="D25" i="49" l="1"/>
  <c r="G28" i="43"/>
  <c r="F28" i="43"/>
  <c r="E28" i="43"/>
  <c r="D28" i="43"/>
  <c r="A31" i="15"/>
  <c r="D16" i="16"/>
  <c r="D15" i="16"/>
  <c r="E32" i="6"/>
  <c r="E33" i="6"/>
  <c r="E26" i="6"/>
  <c r="G26" i="6"/>
  <c r="F26" i="6"/>
  <c r="H26" i="6"/>
  <c r="I26" i="6"/>
  <c r="J26" i="6"/>
  <c r="F11" i="38"/>
  <c r="I30" i="49"/>
  <c r="I29" i="49"/>
  <c r="I28" i="49"/>
  <c r="I27" i="49"/>
  <c r="I26" i="49"/>
  <c r="I25" i="49"/>
  <c r="E25" i="49"/>
  <c r="F25" i="49"/>
  <c r="G25" i="49"/>
  <c r="H25" i="49"/>
  <c r="E26" i="49"/>
  <c r="F26" i="49"/>
  <c r="G26" i="49"/>
  <c r="H26" i="49"/>
  <c r="E27" i="49"/>
  <c r="F27" i="49"/>
  <c r="G27" i="49"/>
  <c r="H27" i="49"/>
  <c r="E28" i="49"/>
  <c r="F28" i="49"/>
  <c r="G28" i="49"/>
  <c r="H28" i="49"/>
  <c r="E29" i="49"/>
  <c r="F29" i="49"/>
  <c r="G29" i="49"/>
  <c r="H29" i="49"/>
  <c r="E30" i="49"/>
  <c r="F30" i="49"/>
  <c r="G30" i="49"/>
  <c r="H30" i="49"/>
  <c r="D30" i="49"/>
  <c r="D29" i="49"/>
  <c r="D28" i="49"/>
  <c r="D27" i="49"/>
  <c r="D26" i="49"/>
  <c r="I32" i="43"/>
  <c r="I31" i="43"/>
  <c r="F31" i="43"/>
  <c r="G31" i="43"/>
  <c r="H31" i="43"/>
  <c r="I28" i="43"/>
  <c r="H28" i="43"/>
  <c r="F29" i="43"/>
  <c r="G29" i="43"/>
  <c r="H29" i="43"/>
  <c r="I29" i="43"/>
  <c r="E29" i="43"/>
  <c r="E33" i="43"/>
  <c r="E32" i="43"/>
  <c r="E31" i="43"/>
  <c r="E30" i="43"/>
  <c r="D31" i="43"/>
  <c r="D30" i="43"/>
  <c r="D29" i="43"/>
  <c r="D33" i="43"/>
  <c r="D32" i="43"/>
  <c r="I31" i="42"/>
  <c r="I30" i="42"/>
  <c r="I29" i="42"/>
  <c r="I28" i="42"/>
  <c r="I27" i="42"/>
  <c r="I26" i="42"/>
  <c r="H31" i="42"/>
  <c r="H30" i="42"/>
  <c r="H29" i="42"/>
  <c r="H28" i="42"/>
  <c r="H27" i="42"/>
  <c r="H26" i="42"/>
  <c r="F31" i="42"/>
  <c r="F30" i="42"/>
  <c r="F29" i="42"/>
  <c r="F28" i="42"/>
  <c r="F27" i="42"/>
  <c r="F26" i="42"/>
  <c r="G31" i="42"/>
  <c r="G30" i="42"/>
  <c r="G29" i="42"/>
  <c r="G28" i="42"/>
  <c r="G27" i="42"/>
  <c r="G26" i="42"/>
  <c r="E29" i="42"/>
  <c r="E26" i="42"/>
  <c r="E27" i="42"/>
  <c r="E28" i="42"/>
  <c r="D31" i="42"/>
  <c r="D30" i="42"/>
  <c r="D29" i="42"/>
  <c r="D28" i="42"/>
  <c r="D27" i="42"/>
  <c r="D26" i="42"/>
  <c r="C5" i="44"/>
  <c r="C4" i="44"/>
  <c r="D13" i="44"/>
  <c r="G41" i="44"/>
  <c r="C10" i="47"/>
  <c r="D10" i="47" s="1"/>
  <c r="E10" i="47" s="1"/>
  <c r="F10" i="47" s="1"/>
  <c r="G10" i="47" s="1"/>
  <c r="H10" i="47" s="1"/>
  <c r="I10" i="47" s="1"/>
  <c r="E72" i="16"/>
  <c r="F72" i="16"/>
  <c r="G72" i="16"/>
  <c r="H72" i="16"/>
  <c r="I72" i="16"/>
  <c r="E73" i="16"/>
  <c r="F73" i="16"/>
  <c r="G73" i="16"/>
  <c r="H73" i="16"/>
  <c r="I73" i="16"/>
  <c r="E74" i="16"/>
  <c r="F74" i="16"/>
  <c r="G74" i="16"/>
  <c r="H74" i="16"/>
  <c r="I74" i="16"/>
  <c r="D74" i="16"/>
  <c r="D73" i="16"/>
  <c r="D72" i="16"/>
  <c r="E59" i="16"/>
  <c r="F59" i="16"/>
  <c r="G59" i="16"/>
  <c r="H59" i="16"/>
  <c r="I59" i="16"/>
  <c r="E60" i="16"/>
  <c r="F60" i="16"/>
  <c r="G60" i="16"/>
  <c r="H60" i="16"/>
  <c r="I60" i="16"/>
  <c r="E61" i="16"/>
  <c r="F61" i="16"/>
  <c r="G61" i="16"/>
  <c r="H61" i="16"/>
  <c r="I61" i="16"/>
  <c r="E62" i="16"/>
  <c r="F62" i="16"/>
  <c r="G62" i="16"/>
  <c r="H62" i="16"/>
  <c r="I62" i="16"/>
  <c r="E63" i="16"/>
  <c r="F63" i="16"/>
  <c r="G63" i="16"/>
  <c r="H63" i="16"/>
  <c r="D63" i="16"/>
  <c r="D62" i="16"/>
  <c r="D61" i="16"/>
  <c r="D60" i="16"/>
  <c r="D59" i="16"/>
  <c r="D58" i="16"/>
  <c r="E58" i="16"/>
  <c r="F58" i="16"/>
  <c r="G58" i="16"/>
  <c r="H58" i="16"/>
  <c r="I58" i="16"/>
  <c r="E41" i="16"/>
  <c r="F41" i="16"/>
  <c r="G41" i="16"/>
  <c r="H41" i="16"/>
  <c r="I41" i="16"/>
  <c r="E42" i="16"/>
  <c r="F42" i="16"/>
  <c r="G42" i="16"/>
  <c r="H42" i="16"/>
  <c r="I42" i="16"/>
  <c r="E43" i="16"/>
  <c r="F43" i="16"/>
  <c r="G43" i="16"/>
  <c r="H43" i="16"/>
  <c r="I43" i="16"/>
  <c r="E44" i="16"/>
  <c r="F44" i="16"/>
  <c r="G44" i="16"/>
  <c r="H44" i="16"/>
  <c r="I44" i="16"/>
  <c r="E45" i="16"/>
  <c r="F45" i="16"/>
  <c r="G45" i="16"/>
  <c r="H45" i="16"/>
  <c r="I45" i="16"/>
  <c r="E46" i="16"/>
  <c r="F46" i="16"/>
  <c r="G46" i="16"/>
  <c r="H46" i="16"/>
  <c r="I46" i="16"/>
  <c r="D46" i="16"/>
  <c r="D45" i="16"/>
  <c r="D44" i="16"/>
  <c r="D43" i="16"/>
  <c r="D42" i="16"/>
  <c r="E25" i="16"/>
  <c r="F25" i="16"/>
  <c r="G25" i="16"/>
  <c r="H25" i="16"/>
  <c r="I25" i="16"/>
  <c r="E26" i="16"/>
  <c r="F26" i="16"/>
  <c r="G26" i="16"/>
  <c r="H26" i="16"/>
  <c r="I26" i="16"/>
  <c r="E27" i="16"/>
  <c r="F27" i="16"/>
  <c r="G27" i="16"/>
  <c r="H27" i="16"/>
  <c r="I27" i="16"/>
  <c r="D27" i="16"/>
  <c r="D26" i="16"/>
  <c r="E15" i="16"/>
  <c r="F15" i="16"/>
  <c r="G15" i="16"/>
  <c r="H15" i="16"/>
  <c r="I15" i="16"/>
  <c r="E16" i="16"/>
  <c r="F16" i="16"/>
  <c r="G16" i="16"/>
  <c r="H16" i="16"/>
  <c r="I16" i="16"/>
  <c r="D5" i="2"/>
  <c r="D4" i="2"/>
  <c r="F31" i="6"/>
  <c r="F32" i="6"/>
  <c r="F33" i="6"/>
  <c r="E24" i="1"/>
  <c r="F24" i="1" s="1"/>
  <c r="G24" i="1" s="1"/>
  <c r="H24" i="1" s="1"/>
  <c r="I24" i="1" s="1"/>
  <c r="J24" i="1" s="1"/>
  <c r="C14" i="45"/>
  <c r="C23" i="45" s="1"/>
  <c r="D23" i="45" s="1"/>
  <c r="E23" i="45" s="1"/>
  <c r="F23" i="45" s="1"/>
  <c r="G23" i="45" s="1"/>
  <c r="H23" i="45" s="1"/>
  <c r="C5" i="41"/>
  <c r="C4" i="41"/>
  <c r="B5" i="45"/>
  <c r="R171" i="38"/>
  <c r="W171" i="38"/>
  <c r="V171" i="38"/>
  <c r="F30" i="43"/>
  <c r="G30" i="43"/>
  <c r="H30" i="43"/>
  <c r="I30" i="43"/>
  <c r="F32" i="43"/>
  <c r="G32" i="43"/>
  <c r="H32" i="43"/>
  <c r="F33" i="43"/>
  <c r="G33" i="43"/>
  <c r="H33" i="43"/>
  <c r="I33" i="43"/>
  <c r="D13" i="49"/>
  <c r="D24" i="49" s="1"/>
  <c r="N17" i="43"/>
  <c r="L17" i="43"/>
  <c r="J17" i="43"/>
  <c r="H17" i="43"/>
  <c r="F17" i="43"/>
  <c r="O16" i="28"/>
  <c r="O17" i="28"/>
  <c r="O18" i="28"/>
  <c r="O19" i="28"/>
  <c r="O32" i="28"/>
  <c r="O35" i="28"/>
  <c r="O37" i="28"/>
  <c r="O15" i="28"/>
  <c r="F44" i="1"/>
  <c r="G44" i="1" s="1"/>
  <c r="H44" i="1" s="1"/>
  <c r="I44" i="1" s="1"/>
  <c r="J44" i="1" s="1"/>
  <c r="J33" i="6"/>
  <c r="G32" i="6"/>
  <c r="H32" i="6"/>
  <c r="I32" i="6"/>
  <c r="J32" i="6"/>
  <c r="G33" i="6"/>
  <c r="H33" i="6"/>
  <c r="I33" i="6"/>
  <c r="J31" i="6"/>
  <c r="I31" i="6"/>
  <c r="H31" i="6"/>
  <c r="G31" i="6"/>
  <c r="G13" i="6"/>
  <c r="H13" i="6" s="1"/>
  <c r="I13" i="6" s="1"/>
  <c r="J13" i="6" s="1"/>
  <c r="C5" i="49"/>
  <c r="C4" i="49"/>
  <c r="B5" i="1"/>
  <c r="B5" i="46" s="1"/>
  <c r="T279" i="38"/>
  <c r="S171" i="38"/>
  <c r="U171" i="38"/>
  <c r="B5" i="47"/>
  <c r="B4" i="47"/>
  <c r="E30" i="6"/>
  <c r="F30" i="6" s="1"/>
  <c r="G30" i="6" s="1"/>
  <c r="H30" i="6" s="1"/>
  <c r="I30" i="6" s="1"/>
  <c r="J30" i="6" s="1"/>
  <c r="B4" i="45"/>
  <c r="C14" i="46"/>
  <c r="C23" i="46" s="1"/>
  <c r="D23" i="46" s="1"/>
  <c r="E23" i="46" s="1"/>
  <c r="F23" i="46" s="1"/>
  <c r="G23" i="46" s="1"/>
  <c r="H23" i="46" s="1"/>
  <c r="B4" i="46"/>
  <c r="C5" i="42"/>
  <c r="C4" i="42"/>
  <c r="D12" i="42"/>
  <c r="E12" i="42" s="1"/>
  <c r="F12" i="42" s="1"/>
  <c r="G12" i="42" s="1"/>
  <c r="H12" i="42" s="1"/>
  <c r="I12" i="42" s="1"/>
  <c r="C5" i="43"/>
  <c r="C4" i="43"/>
  <c r="D13" i="43"/>
  <c r="D27" i="43" s="1"/>
  <c r="E31" i="42"/>
  <c r="E30" i="42"/>
  <c r="D18" i="30"/>
  <c r="E18" i="30" s="1"/>
  <c r="F18" i="30" s="1"/>
  <c r="G18" i="30" s="1"/>
  <c r="H18" i="30" s="1"/>
  <c r="I18" i="30" s="1"/>
  <c r="D36" i="30"/>
  <c r="E36" i="30"/>
  <c r="F36" i="30"/>
  <c r="G36" i="30"/>
  <c r="H36" i="30"/>
  <c r="I36" i="30"/>
  <c r="R11" i="38"/>
  <c r="S11" i="38" s="1"/>
  <c r="T11" i="38" s="1"/>
  <c r="U11" i="38" s="1"/>
  <c r="V11" i="38" s="1"/>
  <c r="W11" i="38" s="1"/>
  <c r="B4" i="1"/>
  <c r="G36" i="19"/>
  <c r="E39" i="19"/>
  <c r="B40" i="19"/>
  <c r="C40" i="19"/>
  <c r="D40" i="19"/>
  <c r="E40" i="19"/>
  <c r="F40" i="19"/>
  <c r="G40" i="19"/>
  <c r="H40" i="19"/>
  <c r="I40" i="19"/>
  <c r="J40" i="19"/>
  <c r="K40" i="19"/>
  <c r="L40" i="19"/>
  <c r="M40" i="19"/>
  <c r="N40" i="19"/>
  <c r="B41" i="19"/>
  <c r="C41" i="19"/>
  <c r="D41" i="19"/>
  <c r="E41" i="19"/>
  <c r="F41" i="19"/>
  <c r="G41" i="19"/>
  <c r="H41" i="19"/>
  <c r="I41" i="19"/>
  <c r="J41" i="19"/>
  <c r="K41" i="19"/>
  <c r="L41" i="19"/>
  <c r="M41" i="19"/>
  <c r="N41" i="19"/>
  <c r="A41" i="19"/>
  <c r="A40" i="19"/>
  <c r="T212" i="38"/>
  <c r="R154" i="38"/>
  <c r="S154" i="38" s="1"/>
  <c r="T154" i="38" s="1"/>
  <c r="U154" i="38" s="1"/>
  <c r="V154" i="38" s="1"/>
  <c r="W154" i="38" s="1"/>
  <c r="T171" i="38"/>
  <c r="C5" i="38"/>
  <c r="C4" i="38"/>
  <c r="C5" i="28"/>
  <c r="C4" i="28"/>
  <c r="B37" i="23"/>
  <c r="C5" i="6"/>
  <c r="C4" i="6"/>
  <c r="D5" i="30"/>
  <c r="D4" i="30"/>
  <c r="B4" i="16"/>
  <c r="B5" i="16"/>
  <c r="C31" i="19"/>
  <c r="C34" i="19"/>
  <c r="E34" i="19" s="1"/>
  <c r="G34" i="19" s="1"/>
  <c r="I34" i="19" s="1"/>
  <c r="K34" i="19" s="1"/>
  <c r="M34" i="19" s="1"/>
  <c r="C15" i="19"/>
  <c r="E15" i="19" s="1"/>
  <c r="G15" i="19" s="1"/>
  <c r="I15" i="19" s="1"/>
  <c r="K15" i="19" s="1"/>
  <c r="M15" i="19" s="1"/>
  <c r="C6" i="19"/>
  <c r="C4" i="19"/>
  <c r="C5" i="19"/>
  <c r="D31" i="19"/>
  <c r="E31" i="19"/>
  <c r="F31" i="19"/>
  <c r="G31" i="19"/>
  <c r="H31" i="19"/>
  <c r="I31" i="19"/>
  <c r="J31" i="19"/>
  <c r="K31" i="19"/>
  <c r="L31" i="19"/>
  <c r="M31" i="19"/>
  <c r="N31" i="19"/>
  <c r="A36" i="19"/>
  <c r="B36" i="19"/>
  <c r="C36" i="19"/>
  <c r="D36" i="19"/>
  <c r="E36" i="19"/>
  <c r="F36" i="19"/>
  <c r="H36" i="19"/>
  <c r="I36" i="19"/>
  <c r="J36" i="19"/>
  <c r="K36" i="19"/>
  <c r="L36" i="19"/>
  <c r="M36" i="19"/>
  <c r="N36" i="19"/>
  <c r="A37" i="19"/>
  <c r="B37" i="19"/>
  <c r="C37" i="19"/>
  <c r="D37" i="19"/>
  <c r="E37" i="19"/>
  <c r="F37" i="19"/>
  <c r="G37" i="19"/>
  <c r="H37" i="19"/>
  <c r="I37" i="19"/>
  <c r="J37" i="19"/>
  <c r="K37" i="19"/>
  <c r="L37" i="19"/>
  <c r="M37" i="19"/>
  <c r="N37" i="19"/>
  <c r="A38" i="19"/>
  <c r="B38" i="19"/>
  <c r="C38" i="19"/>
  <c r="D38" i="19"/>
  <c r="E38" i="19"/>
  <c r="F38" i="19"/>
  <c r="G38" i="19"/>
  <c r="H38" i="19"/>
  <c r="I38" i="19"/>
  <c r="J38" i="19"/>
  <c r="K38" i="19"/>
  <c r="L38" i="19"/>
  <c r="M38" i="19"/>
  <c r="N38" i="19"/>
  <c r="A39" i="19"/>
  <c r="B39" i="19"/>
  <c r="C39" i="19"/>
  <c r="D39" i="19"/>
  <c r="F39" i="19"/>
  <c r="G39" i="19"/>
  <c r="H39" i="19"/>
  <c r="I39" i="19"/>
  <c r="J39" i="19"/>
  <c r="K39" i="19"/>
  <c r="L39" i="19"/>
  <c r="M39" i="19"/>
  <c r="N39" i="19"/>
  <c r="C4" i="3"/>
  <c r="C5" i="3"/>
  <c r="D40" i="28"/>
  <c r="E40" i="28" s="1"/>
  <c r="F40" i="28" s="1"/>
  <c r="G40" i="28" s="1"/>
  <c r="H40" i="28" s="1"/>
  <c r="I40" i="28" s="1"/>
  <c r="D36" i="23"/>
  <c r="E36" i="23"/>
  <c r="F36" i="23"/>
  <c r="G36" i="23"/>
  <c r="H36" i="23"/>
  <c r="I36" i="23"/>
  <c r="J36" i="23"/>
  <c r="K36" i="23"/>
  <c r="L36" i="23"/>
  <c r="M36" i="23"/>
  <c r="N36" i="23"/>
  <c r="D37" i="23"/>
  <c r="E37" i="23"/>
  <c r="F37" i="23"/>
  <c r="G37" i="23"/>
  <c r="H37" i="23"/>
  <c r="I37" i="23"/>
  <c r="J37" i="23"/>
  <c r="K37" i="23"/>
  <c r="L37" i="23"/>
  <c r="M37" i="23"/>
  <c r="N37" i="23"/>
  <c r="D38" i="23"/>
  <c r="E38" i="23"/>
  <c r="F38" i="23"/>
  <c r="G38" i="23"/>
  <c r="H38" i="23"/>
  <c r="I38" i="23"/>
  <c r="J38" i="23"/>
  <c r="K38" i="23"/>
  <c r="L38" i="23"/>
  <c r="M38" i="23"/>
  <c r="N38" i="23"/>
  <c r="C37" i="23"/>
  <c r="C38" i="23"/>
  <c r="C36" i="23"/>
  <c r="B38" i="23"/>
  <c r="B36" i="23"/>
  <c r="A37" i="23"/>
  <c r="A38" i="23"/>
  <c r="A36" i="23"/>
  <c r="C4" i="23"/>
  <c r="C34" i="23"/>
  <c r="E34" i="23" s="1"/>
  <c r="G34" i="23" s="1"/>
  <c r="I34" i="23" s="1"/>
  <c r="K34" i="23" s="1"/>
  <c r="M34" i="23" s="1"/>
  <c r="C15" i="23"/>
  <c r="E15" i="23" s="1"/>
  <c r="G15" i="23" s="1"/>
  <c r="I15" i="23" s="1"/>
  <c r="K15" i="23" s="1"/>
  <c r="M15" i="23" s="1"/>
  <c r="N31" i="23"/>
  <c r="M31" i="23"/>
  <c r="L31" i="23"/>
  <c r="K31" i="23"/>
  <c r="J31" i="23"/>
  <c r="I31" i="23"/>
  <c r="H31" i="23"/>
  <c r="G31" i="23"/>
  <c r="F31" i="23"/>
  <c r="E31" i="23"/>
  <c r="D31" i="23"/>
  <c r="C31" i="23"/>
  <c r="C6" i="23"/>
  <c r="C5" i="23"/>
  <c r="B5" i="10"/>
  <c r="B4" i="10"/>
  <c r="C13" i="10"/>
  <c r="D13" i="10" s="1"/>
  <c r="E13" i="10" s="1"/>
  <c r="F13" i="10" s="1"/>
  <c r="G13" i="10" s="1"/>
  <c r="H13" i="10" s="1"/>
  <c r="C26" i="15"/>
  <c r="C31" i="15"/>
  <c r="C6" i="15"/>
  <c r="C4" i="15"/>
  <c r="C5" i="15"/>
  <c r="C11" i="15"/>
  <c r="E11" i="15" s="1"/>
  <c r="G11" i="15" s="1"/>
  <c r="I11" i="15" s="1"/>
  <c r="K11" i="15" s="1"/>
  <c r="M11" i="15" s="1"/>
  <c r="D26" i="15"/>
  <c r="E26" i="15"/>
  <c r="E31" i="15"/>
  <c r="F26" i="15"/>
  <c r="F31" i="15"/>
  <c r="G26" i="15"/>
  <c r="H26" i="15"/>
  <c r="H31" i="15"/>
  <c r="I26" i="15"/>
  <c r="I31" i="15"/>
  <c r="J26" i="15"/>
  <c r="K26" i="15"/>
  <c r="K31" i="15"/>
  <c r="L26" i="15"/>
  <c r="L31" i="15"/>
  <c r="M26" i="15"/>
  <c r="M31" i="15"/>
  <c r="N26" i="15"/>
  <c r="N31" i="15"/>
  <c r="C29" i="15"/>
  <c r="E29" i="15" s="1"/>
  <c r="G29" i="15" s="1"/>
  <c r="I29" i="15" s="1"/>
  <c r="K29" i="15" s="1"/>
  <c r="M29" i="15" s="1"/>
  <c r="D31" i="15"/>
  <c r="J31" i="15"/>
  <c r="C8" i="5"/>
  <c r="D8" i="5" s="1"/>
  <c r="E8" i="5" s="1"/>
  <c r="F8" i="5" s="1"/>
  <c r="G8" i="5" s="1"/>
  <c r="H8" i="5" s="1"/>
  <c r="C4" i="5"/>
  <c r="C5" i="5"/>
  <c r="C29" i="18"/>
  <c r="E29" i="18" s="1"/>
  <c r="G29" i="18" s="1"/>
  <c r="I29" i="18" s="1"/>
  <c r="K29" i="18" s="1"/>
  <c r="M29" i="18" s="1"/>
  <c r="C11" i="18"/>
  <c r="E11" i="18" s="1"/>
  <c r="G11" i="18" s="1"/>
  <c r="I11" i="18" s="1"/>
  <c r="K11" i="18" s="1"/>
  <c r="M11" i="18" s="1"/>
  <c r="C6" i="18"/>
  <c r="C4" i="18"/>
  <c r="C5" i="18"/>
  <c r="C26" i="18"/>
  <c r="C31" i="18"/>
  <c r="D26" i="18"/>
  <c r="E26" i="18"/>
  <c r="E31" i="18"/>
  <c r="F26" i="18"/>
  <c r="F31" i="18"/>
  <c r="G26" i="18"/>
  <c r="G31" i="18"/>
  <c r="H26" i="18"/>
  <c r="I26" i="18"/>
  <c r="I31" i="18"/>
  <c r="J31" i="18"/>
  <c r="K26" i="18"/>
  <c r="K31" i="18"/>
  <c r="L31" i="18"/>
  <c r="M26" i="18"/>
  <c r="M31" i="18"/>
  <c r="N26" i="18"/>
  <c r="N31" i="18"/>
  <c r="A31" i="18"/>
  <c r="B31" i="18"/>
  <c r="D31" i="18"/>
  <c r="H31" i="18"/>
  <c r="G31" i="15"/>
  <c r="L26" i="18"/>
  <c r="J26" i="18"/>
  <c r="L11" i="38" l="1"/>
  <c r="F82" i="38"/>
  <c r="L82" i="38" s="1" a="1"/>
  <c r="L82" i="38" s="1"/>
  <c r="R82" i="38" s="1"/>
  <c r="F80" i="38"/>
  <c r="L80" i="38" s="1" a="1"/>
  <c r="L80" i="38" s="1"/>
  <c r="R80" i="38" s="1"/>
  <c r="F76" i="38"/>
  <c r="L76" i="38" s="1" a="1"/>
  <c r="L76" i="38" s="1"/>
  <c r="R76" i="38" s="1"/>
  <c r="F77" i="38"/>
  <c r="L77" i="38" s="1" a="1"/>
  <c r="L77" i="38" s="1"/>
  <c r="R77" i="38" s="1"/>
  <c r="F81" i="38"/>
  <c r="L81" i="38" s="1" a="1"/>
  <c r="L81" i="38" s="1"/>
  <c r="R81" i="38" s="1"/>
  <c r="F78" i="38"/>
  <c r="L78" i="38" s="1" a="1"/>
  <c r="L78" i="38" s="1"/>
  <c r="R78" i="38" s="1"/>
  <c r="F83" i="38"/>
  <c r="L83" i="38" s="1" a="1"/>
  <c r="L83" i="38" s="1"/>
  <c r="R83" i="38" s="1"/>
  <c r="F79" i="38"/>
  <c r="L79" i="38" s="1" a="1"/>
  <c r="L79" i="38" s="1"/>
  <c r="R79" i="38" s="1"/>
  <c r="G33" i="15"/>
  <c r="G33" i="18"/>
  <c r="L33" i="15"/>
  <c r="S112" i="38"/>
  <c r="U295" i="38" s="1"/>
  <c r="U112" i="38"/>
  <c r="W295" i="38" s="1"/>
  <c r="F33" i="18"/>
  <c r="F33" i="15"/>
  <c r="J33" i="18"/>
  <c r="E33" i="18"/>
  <c r="N33" i="15"/>
  <c r="M33" i="15"/>
  <c r="H33" i="15"/>
  <c r="T112" i="38"/>
  <c r="V295" i="38" s="1"/>
  <c r="D33" i="18"/>
  <c r="D33" i="15"/>
  <c r="E33" i="15"/>
  <c r="V112" i="38"/>
  <c r="X295" i="38" s="1"/>
  <c r="C33" i="15"/>
  <c r="I33" i="18"/>
  <c r="I33" i="15"/>
  <c r="T295" i="38"/>
  <c r="J33" i="15"/>
  <c r="N33" i="18"/>
  <c r="H33" i="18"/>
  <c r="M33" i="18"/>
  <c r="C33" i="18"/>
  <c r="L33" i="18"/>
  <c r="K33" i="18"/>
  <c r="K33" i="15"/>
  <c r="F144" i="38"/>
  <c r="F147" i="38"/>
  <c r="L147" i="38" s="1" a="1"/>
  <c r="L147" i="38" s="1"/>
  <c r="F145" i="38"/>
  <c r="F143" i="38"/>
  <c r="F142" i="38"/>
  <c r="F146" i="38"/>
  <c r="F48" i="38"/>
  <c r="F52" i="38"/>
  <c r="G11" i="38"/>
  <c r="F51" i="38"/>
  <c r="F50" i="38"/>
  <c r="F66" i="38"/>
  <c r="D32" i="44"/>
  <c r="E32" i="44" s="1"/>
  <c r="F32" i="44" s="1"/>
  <c r="G32" i="44" s="1"/>
  <c r="H32" i="44" s="1"/>
  <c r="I32" i="44" s="1"/>
  <c r="K13" i="44"/>
  <c r="L13" i="44" s="1"/>
  <c r="M13" i="44" s="1"/>
  <c r="N13" i="44" s="1"/>
  <c r="O13" i="44" s="1"/>
  <c r="P13" i="44" s="1"/>
  <c r="W112" i="38"/>
  <c r="Y295" i="38" s="1"/>
  <c r="U212" i="38"/>
  <c r="B221" i="38"/>
  <c r="U279" i="38"/>
  <c r="B305" i="38"/>
  <c r="B365" i="38" s="1"/>
  <c r="F12" i="38"/>
  <c r="F63" i="38"/>
  <c r="F67" i="38"/>
  <c r="F68" i="38"/>
  <c r="F69" i="38"/>
  <c r="E34" i="6"/>
  <c r="E35" i="6" s="1"/>
  <c r="E41" i="44"/>
  <c r="D41" i="44"/>
  <c r="I41" i="44"/>
  <c r="F41" i="44"/>
  <c r="H41" i="44"/>
  <c r="F108" i="38"/>
  <c r="F71" i="38"/>
  <c r="F70" i="38"/>
  <c r="J34" i="6"/>
  <c r="J35" i="6" s="1"/>
  <c r="H34" i="6"/>
  <c r="H35" i="6" s="1"/>
  <c r="F34" i="6"/>
  <c r="F35" i="6" s="1"/>
  <c r="G34" i="6"/>
  <c r="G35" i="6" s="1"/>
  <c r="I34" i="6"/>
  <c r="I35" i="6" s="1"/>
  <c r="F31" i="38"/>
  <c r="F75" i="38"/>
  <c r="F37" i="38"/>
  <c r="F29" i="38"/>
  <c r="F85" i="38"/>
  <c r="F24" i="38"/>
  <c r="F123" i="38"/>
  <c r="F39" i="38"/>
  <c r="F22" i="38"/>
  <c r="F125" i="38"/>
  <c r="F47" i="38"/>
  <c r="F16" i="38"/>
  <c r="F131" i="38"/>
  <c r="F59" i="38"/>
  <c r="F62" i="38"/>
  <c r="F45" i="38"/>
  <c r="F14" i="38"/>
  <c r="F133" i="38"/>
  <c r="F46" i="38"/>
  <c r="F38" i="38"/>
  <c r="F30" i="38"/>
  <c r="F23" i="38"/>
  <c r="F15" i="38"/>
  <c r="F61" i="38"/>
  <c r="L61" i="38" s="1" a="1"/>
  <c r="L61" i="38" s="1"/>
  <c r="R61" i="38" s="1"/>
  <c r="F84" i="38"/>
  <c r="F124" i="38"/>
  <c r="F132" i="38"/>
  <c r="F44" i="38"/>
  <c r="F36" i="38"/>
  <c r="F28" i="38"/>
  <c r="F21" i="38"/>
  <c r="F54" i="38"/>
  <c r="F86" i="38"/>
  <c r="F126" i="38"/>
  <c r="F138" i="38"/>
  <c r="F43" i="38"/>
  <c r="F35" i="38"/>
  <c r="F27" i="38"/>
  <c r="F20" i="38"/>
  <c r="F55" i="38"/>
  <c r="F64" i="38"/>
  <c r="F96" i="38"/>
  <c r="F127" i="38"/>
  <c r="F139" i="38"/>
  <c r="F117" i="38"/>
  <c r="F100" i="38"/>
  <c r="F42" i="38"/>
  <c r="F34" i="38"/>
  <c r="F19" i="38"/>
  <c r="F56" i="38"/>
  <c r="F65" i="38"/>
  <c r="F120" i="38"/>
  <c r="F128" i="38"/>
  <c r="F41" i="38"/>
  <c r="F33" i="38"/>
  <c r="F26" i="38"/>
  <c r="F18" i="38"/>
  <c r="F57" i="38"/>
  <c r="F73" i="38"/>
  <c r="F121" i="38"/>
  <c r="F129" i="38"/>
  <c r="F40" i="38"/>
  <c r="F32" i="38"/>
  <c r="F25" i="38"/>
  <c r="F17" i="38"/>
  <c r="F58" i="38"/>
  <c r="F74" i="38"/>
  <c r="F122" i="38"/>
  <c r="F130" i="38"/>
  <c r="F13" i="49"/>
  <c r="H13" i="49" s="1"/>
  <c r="E13" i="44"/>
  <c r="F13" i="44" s="1"/>
  <c r="G13" i="44" s="1"/>
  <c r="H13" i="44" s="1"/>
  <c r="I13" i="44" s="1"/>
  <c r="F134" i="38"/>
  <c r="D25" i="42"/>
  <c r="E25" i="42" s="1"/>
  <c r="F25" i="42" s="1"/>
  <c r="G25" i="42" s="1"/>
  <c r="H25" i="42" s="1"/>
  <c r="I25" i="42" s="1"/>
  <c r="F13" i="43"/>
  <c r="F135" i="38"/>
  <c r="F149" i="38"/>
  <c r="D14" i="46"/>
  <c r="E14" i="46" s="1"/>
  <c r="F14" i="46" s="1"/>
  <c r="G14" i="46" s="1"/>
  <c r="H14" i="46" s="1"/>
  <c r="D14" i="45"/>
  <c r="E14" i="45" s="1"/>
  <c r="F14" i="45" s="1"/>
  <c r="G14" i="45" s="1"/>
  <c r="H14" i="45" s="1"/>
  <c r="F136" i="38"/>
  <c r="F150" i="38"/>
  <c r="R168" i="38"/>
  <c r="C32" i="46"/>
  <c r="D32" i="46" s="1"/>
  <c r="E32" i="46" s="1"/>
  <c r="F32" i="46" s="1"/>
  <c r="G32" i="46" s="1"/>
  <c r="H32" i="46" s="1"/>
  <c r="F137" i="38"/>
  <c r="F151" i="38"/>
  <c r="F13" i="38"/>
  <c r="F91" i="38"/>
  <c r="F140" i="38"/>
  <c r="F141" i="38"/>
  <c r="F119" i="38"/>
  <c r="F90" i="38"/>
  <c r="F115" i="38"/>
  <c r="F102" i="38"/>
  <c r="F92" i="38"/>
  <c r="F111" i="38"/>
  <c r="F105" i="38"/>
  <c r="F98" i="38"/>
  <c r="F97" i="38"/>
  <c r="F93" i="38"/>
  <c r="F116" i="38"/>
  <c r="F118" i="38"/>
  <c r="F94" i="38"/>
  <c r="F109" i="38"/>
  <c r="F103" i="38"/>
  <c r="F95" i="38"/>
  <c r="F87" i="38"/>
  <c r="F107" i="38"/>
  <c r="F113" i="38"/>
  <c r="F106" i="38"/>
  <c r="F99" i="38"/>
  <c r="F72" i="38"/>
  <c r="F60" i="38"/>
  <c r="F88" i="38"/>
  <c r="F89" i="38"/>
  <c r="F110" i="38"/>
  <c r="F114" i="38"/>
  <c r="F104" i="38"/>
  <c r="F101" i="38"/>
  <c r="M11" i="38" l="1"/>
  <c r="G76" i="38"/>
  <c r="M76" i="38" s="1" a="1"/>
  <c r="M76" i="38" s="1"/>
  <c r="S76" i="38" s="1"/>
  <c r="G82" i="38"/>
  <c r="M82" i="38" s="1" a="1"/>
  <c r="M82" i="38" s="1"/>
  <c r="S82" i="38" s="1"/>
  <c r="G80" i="38"/>
  <c r="M80" i="38" s="1" a="1"/>
  <c r="M80" i="38" s="1"/>
  <c r="S80" i="38" s="1"/>
  <c r="G77" i="38"/>
  <c r="M77" i="38" s="1" a="1"/>
  <c r="M77" i="38" s="1"/>
  <c r="S77" i="38" s="1"/>
  <c r="G81" i="38"/>
  <c r="M81" i="38" s="1" a="1"/>
  <c r="M81" i="38" s="1"/>
  <c r="S81" i="38" s="1"/>
  <c r="G78" i="38"/>
  <c r="M78" i="38" s="1" a="1"/>
  <c r="M78" i="38" s="1"/>
  <c r="S78" i="38" s="1"/>
  <c r="G83" i="38"/>
  <c r="M83" i="38" s="1" a="1"/>
  <c r="M83" i="38" s="1"/>
  <c r="S83" i="38" s="1"/>
  <c r="G79" i="38"/>
  <c r="M79" i="38" s="1" a="1"/>
  <c r="M79" i="38" s="1"/>
  <c r="S79" i="38" s="1"/>
  <c r="L136" i="38" a="1"/>
  <c r="L136" i="38" s="1"/>
  <c r="R136" i="38" s="1"/>
  <c r="L89" i="38" a="1"/>
  <c r="L89" i="38" s="1"/>
  <c r="R89" i="38" s="1"/>
  <c r="L87" i="38" a="1"/>
  <c r="L87" i="38" s="1"/>
  <c r="R87" i="38" s="1"/>
  <c r="L97" i="38" a="1"/>
  <c r="L97" i="38" s="1"/>
  <c r="R97" i="38" s="1"/>
  <c r="L119" i="38" a="1"/>
  <c r="L119" i="38" s="1"/>
  <c r="R119" i="38" s="1"/>
  <c r="L56" i="38" a="1"/>
  <c r="L56" i="38" s="1"/>
  <c r="R56" i="38" s="1"/>
  <c r="L96" i="38" a="1"/>
  <c r="L96" i="38" s="1"/>
  <c r="R96" i="38" s="1"/>
  <c r="L126" i="38" a="1"/>
  <c r="L126" i="38" s="1"/>
  <c r="R126" i="38" s="1"/>
  <c r="L124" i="38" a="1"/>
  <c r="L124" i="38" s="1"/>
  <c r="R124" i="38" s="1"/>
  <c r="L133" i="38" a="1"/>
  <c r="L133" i="38" s="1"/>
  <c r="R133" i="38" s="1"/>
  <c r="L125" i="38" a="1"/>
  <c r="L125" i="38" s="1"/>
  <c r="R125" i="38" s="1"/>
  <c r="L75" i="38" a="1"/>
  <c r="L75" i="38" s="1"/>
  <c r="R75" i="38" s="1"/>
  <c r="L71" i="38" a="1"/>
  <c r="L71" i="38" s="1"/>
  <c r="R71" i="38" s="1"/>
  <c r="L69" i="38" a="1"/>
  <c r="L69" i="38" s="1"/>
  <c r="R69" i="38" s="1"/>
  <c r="T287" i="38"/>
  <c r="L52" i="38" a="1"/>
  <c r="L52" i="38" s="1"/>
  <c r="R52" i="38" s="1"/>
  <c r="T285" i="38" s="1"/>
  <c r="L103" i="38" a="1"/>
  <c r="L103" i="38" s="1"/>
  <c r="R103" i="38" s="1"/>
  <c r="L88" i="38" a="1"/>
  <c r="L88" i="38" s="1"/>
  <c r="R88" i="38" s="1"/>
  <c r="L95" i="38" a="1"/>
  <c r="L95" i="38" s="1"/>
  <c r="R95" i="38" s="1"/>
  <c r="L98" i="38" a="1"/>
  <c r="L98" i="38" s="1"/>
  <c r="R98" i="38" s="1"/>
  <c r="L141" i="38" a="1"/>
  <c r="L141" i="38" s="1"/>
  <c r="R141" i="38" s="1"/>
  <c r="L150" i="38" a="1"/>
  <c r="L150" i="38" s="1"/>
  <c r="R150" i="38" s="1"/>
  <c r="L134" i="38" a="1"/>
  <c r="L134" i="38" s="1"/>
  <c r="R134" i="38" s="1"/>
  <c r="L25" i="38" a="1"/>
  <c r="L25" i="38" s="1"/>
  <c r="R25" i="38" s="1"/>
  <c r="L26" i="38" a="1"/>
  <c r="L26" i="38" s="1"/>
  <c r="R26" i="38" s="1"/>
  <c r="L64" i="38" a="1"/>
  <c r="L64" i="38" s="1"/>
  <c r="R64" i="38" s="1"/>
  <c r="L86" i="38" a="1"/>
  <c r="L86" i="38" s="1"/>
  <c r="R86" i="38" s="1"/>
  <c r="L84" i="38" a="1"/>
  <c r="L84" i="38" s="1"/>
  <c r="R84" i="38" s="1"/>
  <c r="L31" i="38" a="1"/>
  <c r="L31" i="38" s="1"/>
  <c r="R31" i="38" s="1"/>
  <c r="L108" i="38" a="1"/>
  <c r="L108" i="38" s="1"/>
  <c r="R108" i="38" s="1"/>
  <c r="L68" i="38" a="1"/>
  <c r="L68" i="38" s="1"/>
  <c r="R68" i="38" s="1"/>
  <c r="L66" i="38" a="1"/>
  <c r="L66" i="38" s="1"/>
  <c r="R66" i="38" s="1"/>
  <c r="L48" i="38" a="1"/>
  <c r="L48" i="38" s="1"/>
  <c r="R48" i="38" s="1"/>
  <c r="L105" i="38" a="1"/>
  <c r="L105" i="38" s="1"/>
  <c r="R105" i="38" s="1"/>
  <c r="L39" i="38" a="1"/>
  <c r="L39" i="38" s="1"/>
  <c r="R39" i="38" s="1"/>
  <c r="L67" i="38" a="1"/>
  <c r="L67" i="38" s="1"/>
  <c r="R67" i="38" s="1"/>
  <c r="L146" i="38" a="1"/>
  <c r="L146" i="38" s="1"/>
  <c r="R146" i="38" s="1"/>
  <c r="L72" i="38" a="1"/>
  <c r="L72" i="38" s="1"/>
  <c r="R72" i="38" s="1"/>
  <c r="L109" i="38" a="1"/>
  <c r="L109" i="38" s="1"/>
  <c r="R109" i="38" s="1"/>
  <c r="L111" i="38" a="1"/>
  <c r="L111" i="38" s="1"/>
  <c r="R111" i="38" s="1"/>
  <c r="L91" i="38" a="1"/>
  <c r="L91" i="38" s="1"/>
  <c r="R91" i="38" s="1"/>
  <c r="L40" i="38" a="1"/>
  <c r="L40" i="38" s="1"/>
  <c r="R40" i="38" s="1"/>
  <c r="L41" i="38" a="1"/>
  <c r="L41" i="38" s="1"/>
  <c r="R41" i="38" s="1"/>
  <c r="L42" i="38" a="1"/>
  <c r="L42" i="38" s="1"/>
  <c r="R42" i="38" s="1"/>
  <c r="L62" i="38" a="1"/>
  <c r="L62" i="38" s="1"/>
  <c r="R62" i="38" s="1"/>
  <c r="T288" i="38" s="1"/>
  <c r="L123" i="38" a="1"/>
  <c r="L123" i="38" s="1"/>
  <c r="R123" i="38" s="1"/>
  <c r="L63" i="38" a="1"/>
  <c r="L63" i="38" s="1"/>
  <c r="R63" i="38" s="1"/>
  <c r="L142" i="38" a="1"/>
  <c r="L142" i="38" s="1"/>
  <c r="R142" i="38" s="1"/>
  <c r="L33" i="38" a="1"/>
  <c r="L33" i="38" s="1"/>
  <c r="R33" i="38" s="1"/>
  <c r="L99" i="38" a="1"/>
  <c r="L99" i="38" s="1"/>
  <c r="R99" i="38" s="1"/>
  <c r="L130" i="38" a="1"/>
  <c r="L130" i="38" s="1"/>
  <c r="R130" i="38" s="1"/>
  <c r="L129" i="38" a="1"/>
  <c r="L129" i="38" s="1"/>
  <c r="R129" i="38" s="1"/>
  <c r="L100" i="38" a="1"/>
  <c r="L100" i="38" s="1"/>
  <c r="R100" i="38" s="1"/>
  <c r="L27" i="38" a="1"/>
  <c r="L27" i="38" s="1"/>
  <c r="R27" i="38" s="1"/>
  <c r="L28" i="38" a="1"/>
  <c r="L28" i="38" s="1"/>
  <c r="R28" i="38" s="1"/>
  <c r="L23" i="38" a="1"/>
  <c r="L23" i="38" s="1"/>
  <c r="R23" i="38" s="1"/>
  <c r="L59" i="38" a="1"/>
  <c r="L59" i="38" s="1"/>
  <c r="R59" i="38" s="1"/>
  <c r="L24" i="38" a="1"/>
  <c r="L24" i="38" s="1"/>
  <c r="R24" i="38" s="1"/>
  <c r="L143" i="38" a="1"/>
  <c r="L143" i="38" s="1"/>
  <c r="R143" i="38" s="1"/>
  <c r="L60" i="38" a="1"/>
  <c r="L60" i="38" s="1"/>
  <c r="R60" i="38" s="1"/>
  <c r="L34" i="38" a="1"/>
  <c r="L34" i="38" s="1"/>
  <c r="R34" i="38" s="1"/>
  <c r="L45" i="38" a="1"/>
  <c r="L45" i="38" s="1"/>
  <c r="R45" i="38" s="1"/>
  <c r="L104" i="38" a="1"/>
  <c r="L104" i="38" s="1"/>
  <c r="R104" i="38" s="1"/>
  <c r="L106" i="38" a="1"/>
  <c r="L106" i="38" s="1"/>
  <c r="R106" i="38" s="1"/>
  <c r="L118" i="38" a="1"/>
  <c r="L118" i="38" s="1"/>
  <c r="R118" i="38" s="1"/>
  <c r="L102" i="38" a="1"/>
  <c r="L102" i="38" s="1"/>
  <c r="R102" i="38" s="1"/>
  <c r="L151" i="38" a="1"/>
  <c r="L151" i="38" s="1"/>
  <c r="R151" i="38" s="1"/>
  <c r="L149" i="38" a="1"/>
  <c r="L149" i="38" s="1"/>
  <c r="R149" i="38" s="1"/>
  <c r="L122" i="38" a="1"/>
  <c r="L122" i="38" s="1"/>
  <c r="R122" i="38" s="1"/>
  <c r="L121" i="38" a="1"/>
  <c r="L121" i="38" s="1"/>
  <c r="R121" i="38" s="1"/>
  <c r="L128" i="38" a="1"/>
  <c r="L128" i="38" s="1"/>
  <c r="R128" i="38" s="1"/>
  <c r="L117" i="38" a="1"/>
  <c r="L117" i="38" s="1"/>
  <c r="R117" i="38" s="1"/>
  <c r="L35" i="38" a="1"/>
  <c r="L35" i="38" s="1"/>
  <c r="R35" i="38" s="1"/>
  <c r="L36" i="38" a="1"/>
  <c r="L36" i="38" s="1"/>
  <c r="R36" i="38" s="1"/>
  <c r="L30" i="38" a="1"/>
  <c r="L30" i="38" s="1"/>
  <c r="R30" i="38" s="1"/>
  <c r="L131" i="38" a="1"/>
  <c r="L131" i="38" s="1"/>
  <c r="R131" i="38" s="1"/>
  <c r="L85" i="38" a="1"/>
  <c r="L85" i="38" s="1"/>
  <c r="R85" i="38" s="1"/>
  <c r="L50" i="38" a="1"/>
  <c r="L50" i="38" s="1"/>
  <c r="R50" i="38" s="1"/>
  <c r="R163" i="38" s="1"/>
  <c r="L145" i="38" a="1"/>
  <c r="L145" i="38" s="1"/>
  <c r="R145" i="38" s="1"/>
  <c r="L140" i="38" a="1"/>
  <c r="L140" i="38" s="1"/>
  <c r="R140" i="38" s="1"/>
  <c r="L55" i="38" a="1"/>
  <c r="L55" i="38" s="1"/>
  <c r="R55" i="38" s="1"/>
  <c r="L101" i="38" a="1"/>
  <c r="L101" i="38" s="1"/>
  <c r="R101" i="38" s="1"/>
  <c r="L92" i="38" a="1"/>
  <c r="L92" i="38" s="1"/>
  <c r="R92" i="38" s="1"/>
  <c r="L113" i="38" a="1"/>
  <c r="L113" i="38" s="1"/>
  <c r="R113" i="38" s="1"/>
  <c r="L116" i="38" a="1"/>
  <c r="L116" i="38" s="1"/>
  <c r="R116" i="38" s="1"/>
  <c r="L115" i="38" a="1"/>
  <c r="L115" i="38" s="1"/>
  <c r="R115" i="38" s="1"/>
  <c r="L137" i="38" a="1"/>
  <c r="L137" i="38" s="1"/>
  <c r="R137" i="38" s="1"/>
  <c r="L135" i="38" a="1"/>
  <c r="L135" i="38" s="1"/>
  <c r="R135" i="38" s="1"/>
  <c r="L74" i="38" a="1"/>
  <c r="L74" i="38" s="1"/>
  <c r="R74" i="38" s="1"/>
  <c r="L73" i="38" a="1"/>
  <c r="L73" i="38" s="1"/>
  <c r="R73" i="38" s="1"/>
  <c r="L120" i="38" a="1"/>
  <c r="L120" i="38" s="1"/>
  <c r="R120" i="38" s="1"/>
  <c r="L139" i="38" a="1"/>
  <c r="L139" i="38" s="1"/>
  <c r="R139" i="38" s="1"/>
  <c r="L43" i="38" a="1"/>
  <c r="L43" i="38" s="1"/>
  <c r="R43" i="38" s="1"/>
  <c r="L44" i="38" a="1"/>
  <c r="L44" i="38" s="1"/>
  <c r="R44" i="38" s="1"/>
  <c r="L38" i="38" a="1"/>
  <c r="L38" i="38" s="1"/>
  <c r="R38" i="38" s="1"/>
  <c r="L29" i="38" a="1"/>
  <c r="L29" i="38" s="1"/>
  <c r="R29" i="38" s="1"/>
  <c r="L51" i="38" a="1"/>
  <c r="L51" i="38" s="1"/>
  <c r="R51" i="38" s="1"/>
  <c r="L32" i="38" a="1"/>
  <c r="L32" i="38" s="1"/>
  <c r="R32" i="38" s="1"/>
  <c r="L54" i="38" a="1"/>
  <c r="L54" i="38" s="1"/>
  <c r="R54" i="38" s="1"/>
  <c r="L94" i="38" a="1"/>
  <c r="L94" i="38" s="1"/>
  <c r="R94" i="38" s="1"/>
  <c r="L114" i="38" a="1"/>
  <c r="L114" i="38" s="1"/>
  <c r="R114" i="38" s="1"/>
  <c r="L110" i="38" a="1"/>
  <c r="L110" i="38" s="1"/>
  <c r="R110" i="38" s="1"/>
  <c r="L107" i="38" a="1"/>
  <c r="L107" i="38" s="1"/>
  <c r="R107" i="38" s="1"/>
  <c r="L93" i="38" a="1"/>
  <c r="L93" i="38" s="1"/>
  <c r="R93" i="38" s="1"/>
  <c r="L90" i="38" a="1"/>
  <c r="L90" i="38" s="1"/>
  <c r="R90" i="38" s="1"/>
  <c r="L58" i="38" a="1"/>
  <c r="L58" i="38" s="1"/>
  <c r="R58" i="38" s="1"/>
  <c r="L57" i="38" a="1"/>
  <c r="L57" i="38" s="1"/>
  <c r="R57" i="38" s="1"/>
  <c r="L65" i="38" a="1"/>
  <c r="L65" i="38" s="1"/>
  <c r="R65" i="38" s="1"/>
  <c r="L127" i="38" a="1"/>
  <c r="L127" i="38" s="1"/>
  <c r="R127" i="38" s="1"/>
  <c r="L138" i="38" a="1"/>
  <c r="L138" i="38" s="1"/>
  <c r="R138" i="38" s="1"/>
  <c r="L132" i="38" a="1"/>
  <c r="L132" i="38" s="1"/>
  <c r="R132" i="38" s="1"/>
  <c r="L46" i="38" a="1"/>
  <c r="L46" i="38" s="1"/>
  <c r="R46" i="38" s="1"/>
  <c r="L47" i="38" a="1"/>
  <c r="L47" i="38" s="1"/>
  <c r="R47" i="38" s="1"/>
  <c r="L37" i="38" a="1"/>
  <c r="L37" i="38" s="1"/>
  <c r="R37" i="38" s="1"/>
  <c r="L70" i="38" a="1"/>
  <c r="L70" i="38" s="1"/>
  <c r="R70" i="38" s="1"/>
  <c r="L144" i="38" a="1"/>
  <c r="L144" i="38" s="1"/>
  <c r="R144" i="38" s="1"/>
  <c r="L20" i="38" a="1"/>
  <c r="L20" i="38" s="1"/>
  <c r="R20" i="38" s="1"/>
  <c r="L21" i="38" a="1"/>
  <c r="L21" i="38" s="1"/>
  <c r="R21" i="38" s="1"/>
  <c r="L17" i="38" a="1"/>
  <c r="L17" i="38" s="1"/>
  <c r="R17" i="38" s="1"/>
  <c r="L18" i="38" a="1"/>
  <c r="L18" i="38" s="1"/>
  <c r="R18" i="38" s="1"/>
  <c r="L19" i="38" a="1"/>
  <c r="L19" i="38" s="1"/>
  <c r="R19" i="38" s="1"/>
  <c r="L22" i="38" a="1"/>
  <c r="L22" i="38" s="1"/>
  <c r="R22" i="38" s="1"/>
  <c r="L16" i="38" a="1"/>
  <c r="L16" i="38" s="1"/>
  <c r="R16" i="38" s="1"/>
  <c r="L13" i="38" a="1"/>
  <c r="L13" i="38" s="1"/>
  <c r="L15" i="38" a="1"/>
  <c r="L15" i="38" s="1"/>
  <c r="R15" i="38" s="1"/>
  <c r="L14" i="38" a="1"/>
  <c r="L14" i="38" s="1"/>
  <c r="R14" i="38" s="1"/>
  <c r="L12" i="38" a="1"/>
  <c r="L12" i="38" s="1"/>
  <c r="R12" i="38" s="1"/>
  <c r="T300" i="38"/>
  <c r="S168" i="38"/>
  <c r="T168" i="38" s="1"/>
  <c r="U168" i="38" s="1"/>
  <c r="V168" i="38" s="1"/>
  <c r="W168" i="38" s="1"/>
  <c r="R175" i="38"/>
  <c r="S175" i="38" s="1"/>
  <c r="T175" i="38" s="1"/>
  <c r="U175" i="38" s="1"/>
  <c r="V175" i="38" s="1"/>
  <c r="W175" i="38" s="1"/>
  <c r="G147" i="38"/>
  <c r="M147" i="38" s="1" a="1"/>
  <c r="M147" i="38" s="1"/>
  <c r="G142" i="38"/>
  <c r="G144" i="38"/>
  <c r="G145" i="38"/>
  <c r="G143" i="38"/>
  <c r="G146" i="38"/>
  <c r="G50" i="38"/>
  <c r="G51" i="38"/>
  <c r="G52" i="38"/>
  <c r="H11" i="38"/>
  <c r="W300" i="38"/>
  <c r="G66" i="38"/>
  <c r="X300" i="38"/>
  <c r="Y300" i="38"/>
  <c r="V300" i="38"/>
  <c r="U300" i="38"/>
  <c r="E24" i="49"/>
  <c r="V279" i="38"/>
  <c r="T305" i="38"/>
  <c r="T365" i="38" s="1"/>
  <c r="G12" i="38"/>
  <c r="V212" i="38"/>
  <c r="T221" i="38"/>
  <c r="G67" i="38"/>
  <c r="G68" i="38"/>
  <c r="G71" i="38"/>
  <c r="G69" i="38"/>
  <c r="G70" i="38"/>
  <c r="G48" i="38"/>
  <c r="E27" i="43"/>
  <c r="H13" i="43"/>
  <c r="J13" i="49"/>
  <c r="F24" i="49"/>
  <c r="G89" i="38"/>
  <c r="G104" i="38"/>
  <c r="G115" i="38"/>
  <c r="G99" i="38"/>
  <c r="G95" i="38"/>
  <c r="G94" i="38"/>
  <c r="G111" i="38"/>
  <c r="G105" i="38"/>
  <c r="G98" i="38"/>
  <c r="G119" i="38"/>
  <c r="G87" i="38"/>
  <c r="G91" i="38"/>
  <c r="G86" i="38"/>
  <c r="G110" i="38"/>
  <c r="G106" i="38"/>
  <c r="G116" i="38"/>
  <c r="G88" i="38"/>
  <c r="G109" i="38"/>
  <c r="G93" i="38"/>
  <c r="G108" i="38"/>
  <c r="G107" i="38"/>
  <c r="G113" i="38"/>
  <c r="G97" i="38"/>
  <c r="G90" i="38"/>
  <c r="G117" i="38"/>
  <c r="G92" i="38"/>
  <c r="G118" i="38"/>
  <c r="G75" i="38"/>
  <c r="G17" i="38"/>
  <c r="G21" i="38"/>
  <c r="G25" i="38"/>
  <c r="G28" i="38"/>
  <c r="G32" i="38"/>
  <c r="G36" i="38"/>
  <c r="G40" i="38"/>
  <c r="G44" i="38"/>
  <c r="G149" i="38"/>
  <c r="G139" i="38"/>
  <c r="G135" i="38"/>
  <c r="G131" i="38"/>
  <c r="G127" i="38"/>
  <c r="G123" i="38"/>
  <c r="G96" i="38"/>
  <c r="G62" i="38"/>
  <c r="G57" i="38"/>
  <c r="G60" i="38"/>
  <c r="G84" i="38"/>
  <c r="G72" i="38"/>
  <c r="G16" i="38"/>
  <c r="G20" i="38"/>
  <c r="G24" i="38"/>
  <c r="G27" i="38"/>
  <c r="G31" i="38"/>
  <c r="G35" i="38"/>
  <c r="G39" i="38"/>
  <c r="G43" i="38"/>
  <c r="G47" i="38"/>
  <c r="G100" i="38"/>
  <c r="G150" i="38"/>
  <c r="G140" i="38"/>
  <c r="G136" i="38"/>
  <c r="G132" i="38"/>
  <c r="G128" i="38"/>
  <c r="G124" i="38"/>
  <c r="G120" i="38"/>
  <c r="G103" i="38"/>
  <c r="G85" i="38"/>
  <c r="G73" i="38"/>
  <c r="G15" i="38"/>
  <c r="G19" i="38"/>
  <c r="G23" i="38"/>
  <c r="G30" i="38"/>
  <c r="G34" i="38"/>
  <c r="G38" i="38"/>
  <c r="G42" i="38"/>
  <c r="G46" i="38"/>
  <c r="G13" i="38"/>
  <c r="G151" i="38"/>
  <c r="G141" i="38"/>
  <c r="G137" i="38"/>
  <c r="G133" i="38"/>
  <c r="G129" i="38"/>
  <c r="G125" i="38"/>
  <c r="G121" i="38"/>
  <c r="G64" i="38"/>
  <c r="G59" i="38"/>
  <c r="G55" i="38"/>
  <c r="G114" i="38"/>
  <c r="G101" i="38"/>
  <c r="G102" i="38"/>
  <c r="G138" i="38"/>
  <c r="G134" i="38"/>
  <c r="G130" i="38"/>
  <c r="G126" i="38"/>
  <c r="G122" i="38"/>
  <c r="G65" i="38"/>
  <c r="G61" i="38"/>
  <c r="G56" i="38"/>
  <c r="G14" i="38"/>
  <c r="G33" i="38"/>
  <c r="G74" i="38"/>
  <c r="M74" i="38" s="1" a="1"/>
  <c r="M74" i="38" s="1"/>
  <c r="G41" i="38"/>
  <c r="G63" i="38"/>
  <c r="G58" i="38"/>
  <c r="G18" i="38"/>
  <c r="G54" i="38"/>
  <c r="G26" i="38"/>
  <c r="G22" i="38"/>
  <c r="G37" i="38"/>
  <c r="G45" i="38"/>
  <c r="G29" i="38"/>
  <c r="N11" i="38" l="1"/>
  <c r="H76" i="38"/>
  <c r="N76" i="38" s="1" a="1"/>
  <c r="N76" i="38" s="1"/>
  <c r="T76" i="38" s="1"/>
  <c r="H82" i="38"/>
  <c r="N82" i="38" s="1" a="1"/>
  <c r="N82" i="38" s="1"/>
  <c r="T82" i="38" s="1"/>
  <c r="H80" i="38"/>
  <c r="N80" i="38" s="1" a="1"/>
  <c r="N80" i="38" s="1"/>
  <c r="T80" i="38" s="1"/>
  <c r="H79" i="38"/>
  <c r="N79" i="38" s="1" a="1"/>
  <c r="N79" i="38" s="1"/>
  <c r="T79" i="38" s="1"/>
  <c r="H77" i="38"/>
  <c r="N77" i="38" s="1" a="1"/>
  <c r="N77" i="38" s="1"/>
  <c r="T77" i="38" s="1"/>
  <c r="H81" i="38"/>
  <c r="N81" i="38" s="1" a="1"/>
  <c r="N81" i="38" s="1"/>
  <c r="T81" i="38" s="1"/>
  <c r="H78" i="38"/>
  <c r="N78" i="38" s="1" a="1"/>
  <c r="N78" i="38" s="1"/>
  <c r="T78" i="38" s="1"/>
  <c r="H83" i="38"/>
  <c r="N83" i="38" s="1" a="1"/>
  <c r="N83" i="38" s="1"/>
  <c r="T83" i="38" s="1"/>
  <c r="R156" i="38"/>
  <c r="T286" i="38"/>
  <c r="T284" i="38"/>
  <c r="R13" i="38"/>
  <c r="T214" i="38" s="1"/>
  <c r="T296" i="38"/>
  <c r="T282" i="38"/>
  <c r="T291" i="38"/>
  <c r="T292" i="38"/>
  <c r="T216" i="38"/>
  <c r="T298" i="38"/>
  <c r="T294" i="38"/>
  <c r="T297" i="38"/>
  <c r="T293" i="38"/>
  <c r="T289" i="38"/>
  <c r="T290" i="38"/>
  <c r="T299" i="38"/>
  <c r="T283" i="38"/>
  <c r="M38" i="38" a="1"/>
  <c r="M38" i="38" s="1"/>
  <c r="S38" i="38" s="1"/>
  <c r="M119" i="38" a="1"/>
  <c r="M119" i="38" s="1"/>
  <c r="S119" i="38" s="1"/>
  <c r="M61" i="38" a="1"/>
  <c r="M61" i="38" s="1"/>
  <c r="S61" i="38" s="1"/>
  <c r="M123" i="38" a="1"/>
  <c r="M123" i="38" s="1"/>
  <c r="S123" i="38" s="1"/>
  <c r="M104" i="38" a="1"/>
  <c r="M104" i="38" s="1"/>
  <c r="S104" i="38" s="1"/>
  <c r="M52" i="38" a="1"/>
  <c r="M52" i="38" s="1"/>
  <c r="S52" i="38" s="1"/>
  <c r="U285" i="38" s="1"/>
  <c r="M58" i="38" a="1"/>
  <c r="M58" i="38" s="1"/>
  <c r="S58" i="38" s="1"/>
  <c r="M65" i="38" a="1"/>
  <c r="M65" i="38" s="1"/>
  <c r="S65" i="38" s="1"/>
  <c r="M101" i="38" a="1"/>
  <c r="M101" i="38" s="1"/>
  <c r="S101" i="38" s="1"/>
  <c r="M133" i="38" a="1"/>
  <c r="M133" i="38" s="1"/>
  <c r="S133" i="38" s="1"/>
  <c r="M34" i="38" a="1"/>
  <c r="M34" i="38" s="1"/>
  <c r="S34" i="38" s="1"/>
  <c r="M120" i="38" a="1"/>
  <c r="M120" i="38" s="1"/>
  <c r="S120" i="38" s="1"/>
  <c r="M47" i="38" a="1"/>
  <c r="M47" i="38" s="1"/>
  <c r="S47" i="38" s="1"/>
  <c r="M127" i="38" a="1"/>
  <c r="M127" i="38" s="1"/>
  <c r="S127" i="38" s="1"/>
  <c r="M32" i="38" a="1"/>
  <c r="M32" i="38" s="1"/>
  <c r="S32" i="38" s="1"/>
  <c r="M117" i="38" a="1"/>
  <c r="M117" i="38" s="1"/>
  <c r="S117" i="38" s="1"/>
  <c r="M88" i="38" a="1"/>
  <c r="M88" i="38" s="1"/>
  <c r="S88" i="38" s="1"/>
  <c r="M98" i="38" a="1"/>
  <c r="M98" i="38" s="1"/>
  <c r="S98" i="38" s="1"/>
  <c r="M89" i="38" a="1"/>
  <c r="M89" i="38" s="1"/>
  <c r="S89" i="38" s="1"/>
  <c r="M48" i="38" a="1"/>
  <c r="M48" i="38" s="1"/>
  <c r="S48" i="38" s="1"/>
  <c r="M51" i="38" a="1"/>
  <c r="M51" i="38" s="1"/>
  <c r="S51" i="38" s="1"/>
  <c r="M102" i="38" a="1"/>
  <c r="M102" i="38" s="1"/>
  <c r="S102" i="38" s="1"/>
  <c r="M36" i="38" a="1"/>
  <c r="M36" i="38" s="1"/>
  <c r="S36" i="38" s="1"/>
  <c r="M122" i="38" a="1"/>
  <c r="M122" i="38" s="1"/>
  <c r="S122" i="38" s="1"/>
  <c r="M72" i="38" a="1"/>
  <c r="M72" i="38" s="1"/>
  <c r="S72" i="38" s="1"/>
  <c r="M70" i="38" a="1"/>
  <c r="M70" i="38" s="1"/>
  <c r="S70" i="38" s="1"/>
  <c r="M41" i="38" a="1"/>
  <c r="M41" i="38" s="1"/>
  <c r="S41" i="38" s="1"/>
  <c r="M126" i="38" a="1"/>
  <c r="M126" i="38" s="1"/>
  <c r="S126" i="38" s="1"/>
  <c r="M55" i="38" a="1"/>
  <c r="M55" i="38" s="1"/>
  <c r="S55" i="38" s="1"/>
  <c r="M141" i="38" a="1"/>
  <c r="M141" i="38" s="1"/>
  <c r="S141" i="38" s="1"/>
  <c r="M23" i="38" a="1"/>
  <c r="M23" i="38" s="1"/>
  <c r="S23" i="38" s="1"/>
  <c r="M128" i="38" a="1"/>
  <c r="M128" i="38" s="1"/>
  <c r="S128" i="38" s="1"/>
  <c r="M39" i="38" a="1"/>
  <c r="M39" i="38" s="1"/>
  <c r="S39" i="38" s="1"/>
  <c r="M84" i="38" a="1"/>
  <c r="M84" i="38" s="1"/>
  <c r="S84" i="38" s="1"/>
  <c r="M135" i="38" a="1"/>
  <c r="M135" i="38" s="1"/>
  <c r="S135" i="38" s="1"/>
  <c r="M25" i="38" a="1"/>
  <c r="M25" i="38" s="1"/>
  <c r="S25" i="38" s="1"/>
  <c r="M97" i="38" a="1"/>
  <c r="M97" i="38" s="1"/>
  <c r="S97" i="38" s="1"/>
  <c r="M106" i="38" a="1"/>
  <c r="M106" i="38" s="1"/>
  <c r="S106" i="38" s="1"/>
  <c r="M111" i="38" a="1"/>
  <c r="M111" i="38" s="1"/>
  <c r="S111" i="38" s="1"/>
  <c r="M69" i="38" a="1"/>
  <c r="M69" i="38" s="1"/>
  <c r="S69" i="38" s="1"/>
  <c r="M66" i="38" a="1"/>
  <c r="M66" i="38" s="1"/>
  <c r="S66" i="38" s="1"/>
  <c r="M146" i="38" a="1"/>
  <c r="M146" i="38" s="1"/>
  <c r="S146" i="38" s="1"/>
  <c r="T281" i="38"/>
  <c r="M103" i="38" a="1"/>
  <c r="M103" i="38" s="1"/>
  <c r="S103" i="38" s="1"/>
  <c r="M109" i="38" a="1"/>
  <c r="M109" i="38" s="1"/>
  <c r="S109" i="38" s="1"/>
  <c r="M137" i="38" a="1"/>
  <c r="M137" i="38" s="1"/>
  <c r="S137" i="38" s="1"/>
  <c r="M28" i="38" a="1"/>
  <c r="M28" i="38" s="1"/>
  <c r="S28" i="38" s="1"/>
  <c r="U287" i="38"/>
  <c r="M45" i="38" a="1"/>
  <c r="M45" i="38" s="1"/>
  <c r="S45" i="38" s="1"/>
  <c r="M37" i="38" a="1"/>
  <c r="M37" i="38" s="1"/>
  <c r="S37" i="38" s="1"/>
  <c r="S74" i="38"/>
  <c r="M130" i="38" a="1"/>
  <c r="M130" i="38" s="1"/>
  <c r="S130" i="38" s="1"/>
  <c r="M59" i="38" a="1"/>
  <c r="M59" i="38" s="1"/>
  <c r="S59" i="38" s="1"/>
  <c r="M151" i="38" a="1"/>
  <c r="M151" i="38" s="1"/>
  <c r="S151" i="38" s="1"/>
  <c r="U216" i="38" s="1"/>
  <c r="M132" i="38" a="1"/>
  <c r="M132" i="38" s="1"/>
  <c r="S132" i="38" s="1"/>
  <c r="M35" i="38" a="1"/>
  <c r="M35" i="38" s="1"/>
  <c r="S35" i="38" s="1"/>
  <c r="M60" i="38" a="1"/>
  <c r="M60" i="38" s="1"/>
  <c r="S60" i="38" s="1"/>
  <c r="M139" i="38" a="1"/>
  <c r="M139" i="38" s="1"/>
  <c r="S139" i="38" s="1"/>
  <c r="M113" i="38" a="1"/>
  <c r="M113" i="38" s="1"/>
  <c r="S113" i="38" s="1"/>
  <c r="M110" i="38" a="1"/>
  <c r="M110" i="38" s="1"/>
  <c r="S110" i="38" s="1"/>
  <c r="M94" i="38" a="1"/>
  <c r="M94" i="38" s="1"/>
  <c r="S94" i="38" s="1"/>
  <c r="M71" i="38" a="1"/>
  <c r="M71" i="38" s="1"/>
  <c r="S71" i="38" s="1"/>
  <c r="M143" i="38" a="1"/>
  <c r="M143" i="38" s="1"/>
  <c r="S143" i="38" s="1"/>
  <c r="M63" i="38" a="1"/>
  <c r="M63" i="38" s="1"/>
  <c r="S63" i="38" s="1"/>
  <c r="M124" i="38" a="1"/>
  <c r="M124" i="38" s="1"/>
  <c r="S124" i="38" s="1"/>
  <c r="M90" i="38" a="1"/>
  <c r="M90" i="38" s="1"/>
  <c r="S90" i="38" s="1"/>
  <c r="M50" i="38" a="1"/>
  <c r="M50" i="38" s="1"/>
  <c r="S50" i="38" s="1"/>
  <c r="S163" i="38" s="1"/>
  <c r="M134" i="38" a="1"/>
  <c r="M134" i="38" s="1"/>
  <c r="S134" i="38" s="1"/>
  <c r="M136" i="38" a="1"/>
  <c r="M136" i="38" s="1"/>
  <c r="S136" i="38" s="1"/>
  <c r="M57" i="38" a="1"/>
  <c r="M57" i="38" s="1"/>
  <c r="S57" i="38" s="1"/>
  <c r="M149" i="38" a="1"/>
  <c r="M149" i="38" s="1"/>
  <c r="S149" i="38" s="1"/>
  <c r="M107" i="38" a="1"/>
  <c r="M107" i="38" s="1"/>
  <c r="S107" i="38" s="1"/>
  <c r="M86" i="38" a="1"/>
  <c r="M86" i="38" s="1"/>
  <c r="S86" i="38" s="1"/>
  <c r="M95" i="38" a="1"/>
  <c r="M95" i="38" s="1"/>
  <c r="S95" i="38" s="1"/>
  <c r="M68" i="38" a="1"/>
  <c r="M68" i="38" s="1"/>
  <c r="S68" i="38" s="1"/>
  <c r="M145" i="38" a="1"/>
  <c r="M145" i="38" s="1"/>
  <c r="S145" i="38" s="1"/>
  <c r="M129" i="38" a="1"/>
  <c r="M129" i="38" s="1"/>
  <c r="S129" i="38" s="1"/>
  <c r="M92" i="38" a="1"/>
  <c r="M92" i="38" s="1"/>
  <c r="S92" i="38" s="1"/>
  <c r="M114" i="38" a="1"/>
  <c r="M114" i="38" s="1"/>
  <c r="S114" i="38" s="1"/>
  <c r="M43" i="38" a="1"/>
  <c r="M43" i="38" s="1"/>
  <c r="S43" i="38" s="1"/>
  <c r="M116" i="38" a="1"/>
  <c r="M116" i="38" s="1"/>
  <c r="S116" i="38" s="1"/>
  <c r="M33" i="38" a="1"/>
  <c r="M33" i="38" s="1"/>
  <c r="S33" i="38" s="1"/>
  <c r="M31" i="38" a="1"/>
  <c r="M31" i="38" s="1"/>
  <c r="S31" i="38" s="1"/>
  <c r="M26" i="38" a="1"/>
  <c r="M26" i="38" s="1"/>
  <c r="S26" i="38" s="1"/>
  <c r="M138" i="38" a="1"/>
  <c r="M138" i="38" s="1"/>
  <c r="S138" i="38" s="1"/>
  <c r="M121" i="38" a="1"/>
  <c r="M121" i="38" s="1"/>
  <c r="S121" i="38" s="1"/>
  <c r="M46" i="38" a="1"/>
  <c r="M46" i="38" s="1"/>
  <c r="S46" i="38" s="1"/>
  <c r="M73" i="38" a="1"/>
  <c r="M73" i="38" s="1"/>
  <c r="S73" i="38" s="1"/>
  <c r="M140" i="38" a="1"/>
  <c r="M140" i="38" s="1"/>
  <c r="S140" i="38" s="1"/>
  <c r="M27" i="38" a="1"/>
  <c r="M27" i="38" s="1"/>
  <c r="S27" i="38" s="1"/>
  <c r="M62" i="38" a="1"/>
  <c r="M62" i="38" s="1"/>
  <c r="S62" i="38" s="1"/>
  <c r="M44" i="38" a="1"/>
  <c r="M44" i="38" s="1"/>
  <c r="S44" i="38" s="1"/>
  <c r="M75" i="38" a="1"/>
  <c r="M75" i="38" s="1"/>
  <c r="S75" i="38" s="1"/>
  <c r="M108" i="38" a="1"/>
  <c r="M108" i="38" s="1"/>
  <c r="S108" i="38" s="1"/>
  <c r="M91" i="38" a="1"/>
  <c r="M91" i="38" s="1"/>
  <c r="S91" i="38" s="1"/>
  <c r="M99" i="38" a="1"/>
  <c r="M99" i="38" s="1"/>
  <c r="S99" i="38" s="1"/>
  <c r="T217" i="38"/>
  <c r="M67" i="38" a="1"/>
  <c r="M67" i="38" s="1"/>
  <c r="S67" i="38" s="1"/>
  <c r="M144" i="38" a="1"/>
  <c r="M144" i="38" s="1"/>
  <c r="S144" i="38" s="1"/>
  <c r="M100" i="38" a="1"/>
  <c r="M100" i="38" s="1"/>
  <c r="S100" i="38" s="1"/>
  <c r="M29" i="38" a="1"/>
  <c r="M29" i="38" s="1"/>
  <c r="S29" i="38" s="1"/>
  <c r="M30" i="38" a="1"/>
  <c r="M30" i="38" s="1"/>
  <c r="S30" i="38" s="1"/>
  <c r="M131" i="38" a="1"/>
  <c r="M131" i="38" s="1"/>
  <c r="S131" i="38" s="1"/>
  <c r="M105" i="38" a="1"/>
  <c r="M105" i="38" s="1"/>
  <c r="S105" i="38" s="1"/>
  <c r="M64" i="38" a="1"/>
  <c r="M64" i="38" s="1"/>
  <c r="S64" i="38" s="1"/>
  <c r="M54" i="38" a="1"/>
  <c r="M54" i="38" s="1"/>
  <c r="S54" i="38" s="1"/>
  <c r="M56" i="38" a="1"/>
  <c r="M56" i="38" s="1"/>
  <c r="S56" i="38" s="1"/>
  <c r="M125" i="38" a="1"/>
  <c r="M125" i="38" s="1"/>
  <c r="S125" i="38" s="1"/>
  <c r="M42" i="38" a="1"/>
  <c r="M42" i="38" s="1"/>
  <c r="S42" i="38" s="1"/>
  <c r="M85" i="38" a="1"/>
  <c r="M85" i="38" s="1"/>
  <c r="S85" i="38" s="1"/>
  <c r="M150" i="38" a="1"/>
  <c r="M150" i="38" s="1"/>
  <c r="S150" i="38" s="1"/>
  <c r="U215" i="38" s="1"/>
  <c r="M24" i="38" a="1"/>
  <c r="M24" i="38" s="1"/>
  <c r="S24" i="38" s="1"/>
  <c r="M96" i="38" a="1"/>
  <c r="M96" i="38" s="1"/>
  <c r="S96" i="38" s="1"/>
  <c r="M40" i="38" a="1"/>
  <c r="M40" i="38" s="1"/>
  <c r="S40" i="38" s="1"/>
  <c r="M118" i="38" a="1"/>
  <c r="M118" i="38" s="1"/>
  <c r="S118" i="38" s="1"/>
  <c r="M93" i="38" a="1"/>
  <c r="M93" i="38" s="1"/>
  <c r="S93" i="38" s="1"/>
  <c r="M87" i="38" a="1"/>
  <c r="M87" i="38" s="1"/>
  <c r="S87" i="38" s="1"/>
  <c r="M115" i="38" a="1"/>
  <c r="M115" i="38" s="1"/>
  <c r="S115" i="38" s="1"/>
  <c r="M142" i="38" a="1"/>
  <c r="M142" i="38" s="1"/>
  <c r="S142" i="38" s="1"/>
  <c r="T215" i="38"/>
  <c r="M18" i="38" a="1"/>
  <c r="M18" i="38" s="1"/>
  <c r="S18" i="38" s="1"/>
  <c r="M19" i="38" a="1"/>
  <c r="M19" i="38" s="1"/>
  <c r="S19" i="38" s="1"/>
  <c r="M21" i="38" a="1"/>
  <c r="M21" i="38" s="1"/>
  <c r="S21" i="38" s="1"/>
  <c r="M22" i="38" a="1"/>
  <c r="M22" i="38" s="1"/>
  <c r="S22" i="38" s="1"/>
  <c r="M17" i="38" a="1"/>
  <c r="M17" i="38" s="1"/>
  <c r="S17" i="38" s="1"/>
  <c r="M20" i="38" a="1"/>
  <c r="M20" i="38" s="1"/>
  <c r="S20" i="38" s="1"/>
  <c r="M12" i="38" a="1"/>
  <c r="M12" i="38" s="1"/>
  <c r="M13" i="38" a="1"/>
  <c r="M13" i="38" s="1"/>
  <c r="M16" i="38" a="1"/>
  <c r="M16" i="38" s="1"/>
  <c r="S16" i="38" s="1"/>
  <c r="M15" i="38" a="1"/>
  <c r="M15" i="38" s="1"/>
  <c r="S15" i="38" s="1"/>
  <c r="M14" i="38" a="1"/>
  <c r="M14" i="38" s="1"/>
  <c r="S14" i="38" s="1"/>
  <c r="H144" i="38"/>
  <c r="H145" i="38"/>
  <c r="H147" i="38"/>
  <c r="N147" i="38" s="1" a="1"/>
  <c r="N147" i="38" s="1"/>
  <c r="H142" i="38"/>
  <c r="H143" i="38"/>
  <c r="H146" i="38"/>
  <c r="H50" i="38"/>
  <c r="I11" i="38"/>
  <c r="H51" i="38"/>
  <c r="H52" i="38"/>
  <c r="H66" i="38"/>
  <c r="R157" i="38"/>
  <c r="W212" i="38"/>
  <c r="X212" i="38" s="1"/>
  <c r="Y212" i="38" s="1"/>
  <c r="AF221" i="38"/>
  <c r="W279" i="38"/>
  <c r="X279" i="38" s="1"/>
  <c r="Y279" i="38" s="1"/>
  <c r="Y305" i="38"/>
  <c r="AI365" i="38" s="1"/>
  <c r="H68" i="38"/>
  <c r="H67" i="38"/>
  <c r="H70" i="38"/>
  <c r="H69" i="38"/>
  <c r="H71" i="38"/>
  <c r="J13" i="43"/>
  <c r="F27" i="43"/>
  <c r="G24" i="49"/>
  <c r="L13" i="49"/>
  <c r="H92" i="38"/>
  <c r="H89" i="38"/>
  <c r="H107" i="38"/>
  <c r="H115" i="38"/>
  <c r="H101" i="38"/>
  <c r="H118" i="38"/>
  <c r="H94" i="38"/>
  <c r="H100" i="38"/>
  <c r="H91" i="38"/>
  <c r="H116" i="38"/>
  <c r="H99" i="38"/>
  <c r="H60" i="38"/>
  <c r="H119" i="38"/>
  <c r="H87" i="38"/>
  <c r="H88" i="38"/>
  <c r="H111" i="38"/>
  <c r="H103" i="38"/>
  <c r="H102" i="38"/>
  <c r="H98" i="38"/>
  <c r="H93" i="38"/>
  <c r="H110" i="38"/>
  <c r="H104" i="38"/>
  <c r="H113" i="38"/>
  <c r="H108" i="38"/>
  <c r="H106" i="38"/>
  <c r="H149" i="38"/>
  <c r="H139" i="38"/>
  <c r="H135" i="38"/>
  <c r="H131" i="38"/>
  <c r="H127" i="38"/>
  <c r="H123" i="38"/>
  <c r="H96" i="38"/>
  <c r="H62" i="38"/>
  <c r="H57" i="38"/>
  <c r="H12" i="38"/>
  <c r="H84" i="38"/>
  <c r="H72" i="38"/>
  <c r="H117" i="38"/>
  <c r="H150" i="38"/>
  <c r="H140" i="38"/>
  <c r="H136" i="38"/>
  <c r="H132" i="38"/>
  <c r="H128" i="38"/>
  <c r="H124" i="38"/>
  <c r="H120" i="38"/>
  <c r="H63" i="38"/>
  <c r="H58" i="38"/>
  <c r="H54" i="38"/>
  <c r="H95" i="38"/>
  <c r="H109" i="38"/>
  <c r="H105" i="38"/>
  <c r="H85" i="38"/>
  <c r="H151" i="38"/>
  <c r="H141" i="38"/>
  <c r="H137" i="38"/>
  <c r="H133" i="38"/>
  <c r="H129" i="38"/>
  <c r="H125" i="38"/>
  <c r="H121" i="38"/>
  <c r="H64" i="38"/>
  <c r="H59" i="38"/>
  <c r="H55" i="38"/>
  <c r="H90" i="38"/>
  <c r="H74" i="38"/>
  <c r="H114" i="38"/>
  <c r="H97" i="38"/>
  <c r="H75" i="38"/>
  <c r="H14" i="38"/>
  <c r="H18" i="38"/>
  <c r="H22" i="38"/>
  <c r="H26" i="38"/>
  <c r="H29" i="38"/>
  <c r="H33" i="38"/>
  <c r="H37" i="38"/>
  <c r="H41" i="38"/>
  <c r="H130" i="38"/>
  <c r="H65" i="38"/>
  <c r="H19" i="38"/>
  <c r="H24" i="38"/>
  <c r="H40" i="38"/>
  <c r="H61" i="38"/>
  <c r="H28" i="38"/>
  <c r="H38" i="38"/>
  <c r="H43" i="38"/>
  <c r="H45" i="38"/>
  <c r="H134" i="38"/>
  <c r="H86" i="38"/>
  <c r="H56" i="38"/>
  <c r="H17" i="38"/>
  <c r="H15" i="38"/>
  <c r="H20" i="38"/>
  <c r="H36" i="38"/>
  <c r="H138" i="38"/>
  <c r="H122" i="38"/>
  <c r="H73" i="38"/>
  <c r="H25" i="38"/>
  <c r="H23" i="38"/>
  <c r="H27" i="38"/>
  <c r="H44" i="38"/>
  <c r="H126" i="38"/>
  <c r="H16" i="38"/>
  <c r="H32" i="38"/>
  <c r="H21" i="38"/>
  <c r="H30" i="38"/>
  <c r="H35" i="38"/>
  <c r="H31" i="38"/>
  <c r="H47" i="38"/>
  <c r="H13" i="38"/>
  <c r="H48" i="38"/>
  <c r="H42" i="38"/>
  <c r="H34" i="38"/>
  <c r="H46" i="38"/>
  <c r="H39" i="38"/>
  <c r="O11" i="38" l="1"/>
  <c r="I77" i="38"/>
  <c r="O77" i="38" s="1" a="1"/>
  <c r="O77" i="38" s="1"/>
  <c r="U77" i="38" s="1"/>
  <c r="I78" i="38"/>
  <c r="O78" i="38" s="1" a="1"/>
  <c r="O78" i="38" s="1"/>
  <c r="U78" i="38" s="1"/>
  <c r="I76" i="38"/>
  <c r="O76" i="38" s="1" a="1"/>
  <c r="O76" i="38" s="1"/>
  <c r="U76" i="38" s="1"/>
  <c r="I82" i="38"/>
  <c r="O82" i="38" s="1" a="1"/>
  <c r="O82" i="38" s="1"/>
  <c r="U82" i="38" s="1"/>
  <c r="I80" i="38"/>
  <c r="O80" i="38" s="1" a="1"/>
  <c r="O80" i="38" s="1"/>
  <c r="U80" i="38" s="1"/>
  <c r="I79" i="38"/>
  <c r="O79" i="38" s="1" a="1"/>
  <c r="O79" i="38" s="1"/>
  <c r="U79" i="38" s="1"/>
  <c r="I81" i="38"/>
  <c r="O81" i="38" s="1" a="1"/>
  <c r="O81" i="38" s="1"/>
  <c r="U81" i="38" s="1"/>
  <c r="I83" i="38"/>
  <c r="O83" i="38" s="1" a="1"/>
  <c r="O83" i="38" s="1"/>
  <c r="U83" i="38" s="1"/>
  <c r="U288" i="38"/>
  <c r="R155" i="38"/>
  <c r="R158" i="38" s="1"/>
  <c r="U282" i="38"/>
  <c r="U293" i="38"/>
  <c r="U289" i="38"/>
  <c r="S13" i="38"/>
  <c r="U214" i="38" s="1"/>
  <c r="S12" i="38"/>
  <c r="U213" i="38" s="1"/>
  <c r="U292" i="38"/>
  <c r="U299" i="38"/>
  <c r="U297" i="38"/>
  <c r="S156" i="38"/>
  <c r="U290" i="38"/>
  <c r="U296" i="38"/>
  <c r="U291" i="38"/>
  <c r="U298" i="38"/>
  <c r="S157" i="38"/>
  <c r="U283" i="38"/>
  <c r="U294" i="38"/>
  <c r="U284" i="38"/>
  <c r="U217" i="38"/>
  <c r="N40" i="38" a="1"/>
  <c r="N40" i="38" s="1"/>
  <c r="T40" i="38" s="1"/>
  <c r="N106" i="38" a="1"/>
  <c r="N106" i="38" s="1"/>
  <c r="T106" i="38" s="1"/>
  <c r="N146" i="38" a="1"/>
  <c r="N146" i="38" s="1"/>
  <c r="T146" i="38" s="1"/>
  <c r="N34" i="38" a="1"/>
  <c r="N34" i="38" s="1"/>
  <c r="T34" i="38" s="1"/>
  <c r="N73" i="38" a="1"/>
  <c r="N73" i="38" s="1"/>
  <c r="T73" i="38" s="1"/>
  <c r="N86" i="38" a="1"/>
  <c r="N86" i="38" s="1"/>
  <c r="T86" i="38" s="1"/>
  <c r="N24" i="38" a="1"/>
  <c r="N24" i="38" s="1"/>
  <c r="T24" i="38" s="1"/>
  <c r="N26" i="38" a="1"/>
  <c r="N26" i="38" s="1"/>
  <c r="T26" i="38" s="1"/>
  <c r="N74" i="38" a="1"/>
  <c r="N74" i="38" s="1"/>
  <c r="T74" i="38" s="1"/>
  <c r="N133" i="38" a="1"/>
  <c r="N133" i="38" s="1"/>
  <c r="T133" i="38" s="1"/>
  <c r="N54" i="38" a="1"/>
  <c r="N54" i="38" s="1"/>
  <c r="T54" i="38" s="1"/>
  <c r="N140" i="38" a="1"/>
  <c r="N140" i="38" s="1"/>
  <c r="T140" i="38" s="1"/>
  <c r="N96" i="38" a="1"/>
  <c r="N96" i="38" s="1"/>
  <c r="T96" i="38" s="1"/>
  <c r="N108" i="38" a="1"/>
  <c r="N108" i="38" s="1"/>
  <c r="T108" i="38" s="1"/>
  <c r="N111" i="38" a="1"/>
  <c r="N111" i="38" s="1"/>
  <c r="T111" i="38" s="1"/>
  <c r="N100" i="38" a="1"/>
  <c r="N100" i="38" s="1"/>
  <c r="T100" i="38" s="1"/>
  <c r="N69" i="38" a="1"/>
  <c r="N69" i="38" s="1"/>
  <c r="T69" i="38" s="1"/>
  <c r="N143" i="38" a="1"/>
  <c r="N143" i="38" s="1"/>
  <c r="T143" i="38" s="1"/>
  <c r="N56" i="38" a="1"/>
  <c r="N56" i="38" s="1"/>
  <c r="T56" i="38" s="1"/>
  <c r="N62" i="38" a="1"/>
  <c r="N62" i="38" s="1"/>
  <c r="T62" i="38" s="1"/>
  <c r="N42" i="38" a="1"/>
  <c r="N42" i="38" s="1"/>
  <c r="T42" i="38" s="1"/>
  <c r="N88" i="38" a="1"/>
  <c r="N88" i="38" s="1"/>
  <c r="T88" i="38" s="1"/>
  <c r="N70" i="38" a="1"/>
  <c r="N70" i="38" s="1"/>
  <c r="T70" i="38" s="1"/>
  <c r="V287" i="38"/>
  <c r="N142" i="38" a="1"/>
  <c r="N142" i="38" s="1"/>
  <c r="T142" i="38" s="1"/>
  <c r="N46" i="38" a="1"/>
  <c r="N46" i="38" s="1"/>
  <c r="T46" i="38" s="1"/>
  <c r="N29" i="38" a="1"/>
  <c r="N29" i="38" s="1"/>
  <c r="T29" i="38" s="1"/>
  <c r="N91" i="38" a="1"/>
  <c r="N91" i="38" s="1"/>
  <c r="T91" i="38" s="1"/>
  <c r="N134" i="38" a="1"/>
  <c r="N134" i="38" s="1"/>
  <c r="T134" i="38" s="1"/>
  <c r="N150" i="38" a="1"/>
  <c r="N150" i="38" s="1"/>
  <c r="T150" i="38" s="1"/>
  <c r="V215" i="38" s="1"/>
  <c r="N48" i="38" a="1"/>
  <c r="N48" i="38" s="1"/>
  <c r="T48" i="38" s="1"/>
  <c r="N65" i="38" a="1"/>
  <c r="N65" i="38" s="1"/>
  <c r="T65" i="38" s="1"/>
  <c r="N141" i="38" a="1"/>
  <c r="N141" i="38" s="1"/>
  <c r="T141" i="38" s="1"/>
  <c r="N117" i="38" a="1"/>
  <c r="N117" i="38" s="1"/>
  <c r="T117" i="38" s="1"/>
  <c r="N127" i="38" a="1"/>
  <c r="N127" i="38" s="1"/>
  <c r="T127" i="38" s="1"/>
  <c r="N104" i="38" a="1"/>
  <c r="N104" i="38" s="1"/>
  <c r="T104" i="38" s="1"/>
  <c r="N87" i="38" a="1"/>
  <c r="N87" i="38" s="1"/>
  <c r="T87" i="38" s="1"/>
  <c r="N118" i="38" a="1"/>
  <c r="N118" i="38" s="1"/>
  <c r="T118" i="38" s="1"/>
  <c r="N67" i="38" a="1"/>
  <c r="N67" i="38" s="1"/>
  <c r="T67" i="38" s="1"/>
  <c r="N66" i="38" a="1"/>
  <c r="N66" i="38" s="1"/>
  <c r="T66" i="38" s="1"/>
  <c r="U286" i="38"/>
  <c r="N30" i="38" a="1"/>
  <c r="N30" i="38" s="1"/>
  <c r="T30" i="38" s="1"/>
  <c r="N136" i="38" a="1"/>
  <c r="N136" i="38" s="1"/>
  <c r="T136" i="38" s="1"/>
  <c r="N71" i="38" a="1"/>
  <c r="N71" i="38" s="1"/>
  <c r="T71" i="38" s="1"/>
  <c r="N90" i="38" a="1"/>
  <c r="N90" i="38" s="1"/>
  <c r="T90" i="38" s="1"/>
  <c r="N113" i="38" a="1"/>
  <c r="N113" i="38" s="1"/>
  <c r="T113" i="38" s="1"/>
  <c r="N45" i="38" a="1"/>
  <c r="N45" i="38" s="1"/>
  <c r="T45" i="38" s="1"/>
  <c r="N55" i="38" a="1"/>
  <c r="N55" i="38" s="1"/>
  <c r="T55" i="38" s="1"/>
  <c r="N126" i="38" a="1"/>
  <c r="N126" i="38" s="1"/>
  <c r="T126" i="38" s="1"/>
  <c r="N36" i="38" a="1"/>
  <c r="N36" i="38" s="1"/>
  <c r="T36" i="38" s="1"/>
  <c r="N43" i="38" a="1"/>
  <c r="N43" i="38" s="1"/>
  <c r="T43" i="38" s="1"/>
  <c r="N130" i="38" a="1"/>
  <c r="N130" i="38" s="1"/>
  <c r="T130" i="38" s="1"/>
  <c r="N59" i="38" a="1"/>
  <c r="N59" i="38" s="1"/>
  <c r="T59" i="38" s="1"/>
  <c r="N151" i="38" a="1"/>
  <c r="N151" i="38" s="1"/>
  <c r="T151" i="38" s="1"/>
  <c r="V216" i="38" s="1"/>
  <c r="N120" i="38" a="1"/>
  <c r="N120" i="38" s="1"/>
  <c r="T120" i="38" s="1"/>
  <c r="N72" i="38" a="1"/>
  <c r="N72" i="38" s="1"/>
  <c r="T72" i="38" s="1"/>
  <c r="N131" i="38" a="1"/>
  <c r="N131" i="38" s="1"/>
  <c r="T131" i="38" s="1"/>
  <c r="N110" i="38" a="1"/>
  <c r="N110" i="38" s="1"/>
  <c r="T110" i="38" s="1"/>
  <c r="N119" i="38" a="1"/>
  <c r="N119" i="38" s="1"/>
  <c r="T119" i="38" s="1"/>
  <c r="N101" i="38" a="1"/>
  <c r="N101" i="38" s="1"/>
  <c r="T101" i="38" s="1"/>
  <c r="N68" i="38" a="1"/>
  <c r="N68" i="38" s="1"/>
  <c r="T68" i="38" s="1"/>
  <c r="N52" i="38" a="1"/>
  <c r="N52" i="38" s="1"/>
  <c r="T52" i="38" s="1"/>
  <c r="V285" i="38" s="1"/>
  <c r="N145" i="38" a="1"/>
  <c r="N145" i="38" s="1"/>
  <c r="T145" i="38" s="1"/>
  <c r="N129" i="38" a="1"/>
  <c r="N129" i="38" s="1"/>
  <c r="T129" i="38" s="1"/>
  <c r="N92" i="38" a="1"/>
  <c r="N92" i="38" s="1"/>
  <c r="T92" i="38" s="1"/>
  <c r="N123" i="38" a="1"/>
  <c r="N123" i="38" s="1"/>
  <c r="T123" i="38" s="1"/>
  <c r="N138" i="38" a="1"/>
  <c r="N138" i="38" s="1"/>
  <c r="T138" i="38" s="1"/>
  <c r="N63" i="38" a="1"/>
  <c r="N63" i="38" s="1"/>
  <c r="T63" i="38" s="1"/>
  <c r="N47" i="38" a="1"/>
  <c r="N47" i="38" s="1"/>
  <c r="T47" i="38" s="1"/>
  <c r="N44" i="38" a="1"/>
  <c r="N44" i="38" s="1"/>
  <c r="T44" i="38" s="1"/>
  <c r="N38" i="38" a="1"/>
  <c r="N38" i="38" s="1"/>
  <c r="T38" i="38" s="1"/>
  <c r="N41" i="38" a="1"/>
  <c r="N41" i="38" s="1"/>
  <c r="T41" i="38" s="1"/>
  <c r="N75" i="38" a="1"/>
  <c r="N75" i="38" s="1"/>
  <c r="T75" i="38" s="1"/>
  <c r="N64" i="38" a="1"/>
  <c r="N64" i="38" s="1"/>
  <c r="T64" i="38" s="1"/>
  <c r="N85" i="38" a="1"/>
  <c r="N85" i="38" s="1"/>
  <c r="T85" i="38" s="1"/>
  <c r="N124" i="38" a="1"/>
  <c r="N124" i="38" s="1"/>
  <c r="T124" i="38" s="1"/>
  <c r="N84" i="38" a="1"/>
  <c r="N84" i="38" s="1"/>
  <c r="T84" i="38" s="1"/>
  <c r="N135" i="38" a="1"/>
  <c r="N135" i="38" s="1"/>
  <c r="T135" i="38" s="1"/>
  <c r="N93" i="38" a="1"/>
  <c r="N93" i="38" s="1"/>
  <c r="T93" i="38" s="1"/>
  <c r="N60" i="38" a="1"/>
  <c r="N60" i="38" s="1"/>
  <c r="T60" i="38" s="1"/>
  <c r="N115" i="38" a="1"/>
  <c r="N115" i="38" s="1"/>
  <c r="T115" i="38" s="1"/>
  <c r="N51" i="38" a="1"/>
  <c r="N51" i="38" s="1"/>
  <c r="T51" i="38" s="1"/>
  <c r="N144" i="38" a="1"/>
  <c r="N144" i="38" s="1"/>
  <c r="T144" i="38" s="1"/>
  <c r="N103" i="38" a="1"/>
  <c r="N103" i="38" s="1"/>
  <c r="T103" i="38" s="1"/>
  <c r="N122" i="38" a="1"/>
  <c r="N122" i="38" s="1"/>
  <c r="T122" i="38" s="1"/>
  <c r="N58" i="38" a="1"/>
  <c r="N58" i="38" s="1"/>
  <c r="T58" i="38" s="1"/>
  <c r="N27" i="38" a="1"/>
  <c r="N27" i="38" s="1"/>
  <c r="T27" i="38" s="1"/>
  <c r="N28" i="38" a="1"/>
  <c r="N28" i="38" s="1"/>
  <c r="T28" i="38" s="1"/>
  <c r="N97" i="38" a="1"/>
  <c r="N97" i="38" s="1"/>
  <c r="T97" i="38" s="1"/>
  <c r="N121" i="38" a="1"/>
  <c r="N121" i="38" s="1"/>
  <c r="T121" i="38" s="1"/>
  <c r="N105" i="38" a="1"/>
  <c r="N105" i="38" s="1"/>
  <c r="T105" i="38" s="1"/>
  <c r="N128" i="38" a="1"/>
  <c r="N128" i="38" s="1"/>
  <c r="T128" i="38" s="1"/>
  <c r="N139" i="38" a="1"/>
  <c r="N139" i="38" s="1"/>
  <c r="T139" i="38" s="1"/>
  <c r="N98" i="38" a="1"/>
  <c r="N98" i="38" s="1"/>
  <c r="T98" i="38" s="1"/>
  <c r="N99" i="38" a="1"/>
  <c r="N99" i="38" s="1"/>
  <c r="T99" i="38" s="1"/>
  <c r="N107" i="38" a="1"/>
  <c r="N107" i="38" s="1"/>
  <c r="T107" i="38" s="1"/>
  <c r="N25" i="38" a="1"/>
  <c r="N25" i="38" s="1"/>
  <c r="T25" i="38" s="1"/>
  <c r="N95" i="38" a="1"/>
  <c r="N95" i="38" s="1"/>
  <c r="T95" i="38" s="1"/>
  <c r="N32" i="38" a="1"/>
  <c r="N32" i="38" s="1"/>
  <c r="T32" i="38" s="1"/>
  <c r="N137" i="38" a="1"/>
  <c r="N137" i="38" s="1"/>
  <c r="T137" i="38" s="1"/>
  <c r="N94" i="38" a="1"/>
  <c r="N94" i="38" s="1"/>
  <c r="T94" i="38" s="1"/>
  <c r="N31" i="38" a="1"/>
  <c r="N31" i="38" s="1"/>
  <c r="T31" i="38" s="1"/>
  <c r="N37" i="38" a="1"/>
  <c r="N37" i="38" s="1"/>
  <c r="T37" i="38" s="1"/>
  <c r="N39" i="38" a="1"/>
  <c r="N39" i="38" s="1"/>
  <c r="T39" i="38" s="1"/>
  <c r="N35" i="38" a="1"/>
  <c r="N35" i="38" s="1"/>
  <c r="T35" i="38" s="1"/>
  <c r="N23" i="38" a="1"/>
  <c r="N23" i="38" s="1"/>
  <c r="T23" i="38" s="1"/>
  <c r="N61" i="38" a="1"/>
  <c r="N61" i="38" s="1"/>
  <c r="T61" i="38" s="1"/>
  <c r="N33" i="38" a="1"/>
  <c r="N33" i="38" s="1"/>
  <c r="T33" i="38" s="1"/>
  <c r="N114" i="38" a="1"/>
  <c r="N114" i="38" s="1"/>
  <c r="T114" i="38" s="1"/>
  <c r="N125" i="38" a="1"/>
  <c r="N125" i="38" s="1"/>
  <c r="T125" i="38" s="1"/>
  <c r="N109" i="38" a="1"/>
  <c r="N109" i="38" s="1"/>
  <c r="T109" i="38" s="1"/>
  <c r="N132" i="38" a="1"/>
  <c r="N132" i="38" s="1"/>
  <c r="T132" i="38" s="1"/>
  <c r="N57" i="38" a="1"/>
  <c r="N57" i="38" s="1"/>
  <c r="T57" i="38" s="1"/>
  <c r="N149" i="38" a="1"/>
  <c r="N149" i="38" s="1"/>
  <c r="T149" i="38" s="1"/>
  <c r="N102" i="38" a="1"/>
  <c r="N102" i="38" s="1"/>
  <c r="T102" i="38" s="1"/>
  <c r="N116" i="38" a="1"/>
  <c r="N116" i="38" s="1"/>
  <c r="T116" i="38" s="1"/>
  <c r="N89" i="38" a="1"/>
  <c r="N89" i="38" s="1"/>
  <c r="T89" i="38" s="1"/>
  <c r="N50" i="38" a="1"/>
  <c r="N50" i="38" s="1"/>
  <c r="T50" i="38" s="1"/>
  <c r="T163" i="38" s="1"/>
  <c r="U281" i="38"/>
  <c r="N17" i="38" a="1"/>
  <c r="N17" i="38" s="1"/>
  <c r="T17" i="38" s="1"/>
  <c r="N21" i="38" a="1"/>
  <c r="N21" i="38" s="1"/>
  <c r="T21" i="38" s="1"/>
  <c r="T280" i="38"/>
  <c r="T301" i="38" s="1"/>
  <c r="T213" i="38"/>
  <c r="T218" i="38" s="1"/>
  <c r="N19" i="38" a="1"/>
  <c r="N19" i="38" s="1"/>
  <c r="T19" i="38" s="1"/>
  <c r="N22" i="38" a="1"/>
  <c r="N22" i="38" s="1"/>
  <c r="T22" i="38" s="1"/>
  <c r="N18" i="38" a="1"/>
  <c r="N18" i="38" s="1"/>
  <c r="T18" i="38" s="1"/>
  <c r="N20" i="38" a="1"/>
  <c r="N20" i="38" s="1"/>
  <c r="T20" i="38" s="1"/>
  <c r="N15" i="38" a="1"/>
  <c r="N15" i="38" s="1"/>
  <c r="T15" i="38" s="1"/>
  <c r="N16" i="38" a="1"/>
  <c r="N16" i="38" s="1"/>
  <c r="T16" i="38" s="1"/>
  <c r="N12" i="38" a="1"/>
  <c r="N12" i="38" s="1"/>
  <c r="N13" i="38" a="1"/>
  <c r="N13" i="38" s="1"/>
  <c r="N14" i="38" a="1"/>
  <c r="N14" i="38" s="1"/>
  <c r="T14" i="38" s="1"/>
  <c r="I144" i="38"/>
  <c r="I147" i="38"/>
  <c r="O147" i="38" s="1" a="1"/>
  <c r="O147" i="38" s="1"/>
  <c r="I143" i="38"/>
  <c r="I142" i="38"/>
  <c r="I145" i="38"/>
  <c r="I146" i="38"/>
  <c r="I50" i="38"/>
  <c r="J11" i="38"/>
  <c r="I51" i="38"/>
  <c r="I52" i="38"/>
  <c r="I66" i="38"/>
  <c r="I68" i="38"/>
  <c r="I67" i="38"/>
  <c r="I70" i="38"/>
  <c r="I69" i="38"/>
  <c r="I71" i="38"/>
  <c r="G27" i="43"/>
  <c r="L13" i="43"/>
  <c r="I110" i="38"/>
  <c r="I114" i="38"/>
  <c r="I92" i="38"/>
  <c r="I109" i="38"/>
  <c r="I103" i="38"/>
  <c r="I102" i="38"/>
  <c r="I117" i="38"/>
  <c r="I89" i="38"/>
  <c r="I108" i="38"/>
  <c r="I104" i="38"/>
  <c r="I115" i="38"/>
  <c r="I97" i="38"/>
  <c r="I94" i="38"/>
  <c r="I105" i="38"/>
  <c r="I118" i="38"/>
  <c r="I91" i="38"/>
  <c r="I106" i="38"/>
  <c r="I116" i="38"/>
  <c r="I101" i="38"/>
  <c r="I88" i="38"/>
  <c r="I100" i="38"/>
  <c r="I119" i="38"/>
  <c r="I99" i="38"/>
  <c r="I84" i="38"/>
  <c r="I72" i="38"/>
  <c r="I14" i="38"/>
  <c r="I18" i="38"/>
  <c r="I22" i="38"/>
  <c r="I26" i="38"/>
  <c r="I29" i="38"/>
  <c r="I33" i="38"/>
  <c r="I37" i="38"/>
  <c r="I41" i="38"/>
  <c r="I45" i="38"/>
  <c r="I87" i="38"/>
  <c r="I93" i="38"/>
  <c r="I150" i="38"/>
  <c r="I140" i="38"/>
  <c r="I136" i="38"/>
  <c r="I132" i="38"/>
  <c r="I128" i="38"/>
  <c r="I124" i="38"/>
  <c r="I120" i="38"/>
  <c r="I63" i="38"/>
  <c r="I58" i="38"/>
  <c r="I54" i="38"/>
  <c r="I113" i="38"/>
  <c r="I85" i="38"/>
  <c r="I73" i="38"/>
  <c r="I17" i="38"/>
  <c r="I21" i="38"/>
  <c r="I25" i="38"/>
  <c r="I28" i="38"/>
  <c r="I32" i="38"/>
  <c r="I36" i="38"/>
  <c r="I40" i="38"/>
  <c r="I44" i="38"/>
  <c r="I48" i="38"/>
  <c r="I151" i="38"/>
  <c r="I141" i="38"/>
  <c r="I137" i="38"/>
  <c r="I133" i="38"/>
  <c r="I129" i="38"/>
  <c r="I125" i="38"/>
  <c r="I121" i="38"/>
  <c r="I95" i="38"/>
  <c r="I111" i="38"/>
  <c r="I60" i="38"/>
  <c r="I74" i="38"/>
  <c r="I16" i="38"/>
  <c r="I20" i="38"/>
  <c r="I24" i="38"/>
  <c r="I27" i="38"/>
  <c r="I31" i="38"/>
  <c r="I35" i="38"/>
  <c r="I39" i="38"/>
  <c r="I43" i="38"/>
  <c r="I47" i="38"/>
  <c r="I98" i="38"/>
  <c r="I138" i="38"/>
  <c r="I134" i="38"/>
  <c r="I130" i="38"/>
  <c r="I126" i="38"/>
  <c r="I122" i="38"/>
  <c r="I86" i="38"/>
  <c r="I65" i="38"/>
  <c r="I61" i="38"/>
  <c r="I56" i="38"/>
  <c r="I90" i="38"/>
  <c r="I107" i="38"/>
  <c r="I149" i="38"/>
  <c r="I139" i="38"/>
  <c r="I135" i="38"/>
  <c r="I131" i="38"/>
  <c r="I127" i="38"/>
  <c r="I123" i="38"/>
  <c r="I96" i="38"/>
  <c r="I62" i="38"/>
  <c r="I57" i="38"/>
  <c r="I30" i="38"/>
  <c r="I19" i="38"/>
  <c r="I12" i="38"/>
  <c r="I64" i="38"/>
  <c r="I59" i="38"/>
  <c r="I55" i="38"/>
  <c r="I15" i="38"/>
  <c r="I34" i="38"/>
  <c r="I46" i="38"/>
  <c r="I23" i="38"/>
  <c r="I75" i="38"/>
  <c r="I42" i="38"/>
  <c r="I13" i="38"/>
  <c r="I38" i="38"/>
  <c r="H24" i="49"/>
  <c r="N13" i="49"/>
  <c r="I24" i="49" s="1"/>
  <c r="P11" i="38" l="1"/>
  <c r="J81" i="38"/>
  <c r="P81" i="38" s="1" a="1"/>
  <c r="P81" i="38" s="1"/>
  <c r="V81" i="38" s="1"/>
  <c r="J77" i="38"/>
  <c r="P77" i="38" s="1" a="1"/>
  <c r="P77" i="38" s="1"/>
  <c r="V77" i="38" s="1"/>
  <c r="J78" i="38"/>
  <c r="P78" i="38" s="1" a="1"/>
  <c r="P78" i="38" s="1"/>
  <c r="V78" i="38" s="1"/>
  <c r="J76" i="38"/>
  <c r="P76" i="38" s="1" a="1"/>
  <c r="P76" i="38" s="1"/>
  <c r="V76" i="38" s="1"/>
  <c r="J82" i="38"/>
  <c r="P82" i="38" s="1" a="1"/>
  <c r="P82" i="38" s="1"/>
  <c r="V82" i="38" s="1"/>
  <c r="J80" i="38"/>
  <c r="P80" i="38" s="1" a="1"/>
  <c r="P80" i="38" s="1"/>
  <c r="V80" i="38" s="1"/>
  <c r="J83" i="38"/>
  <c r="P83" i="38" s="1" a="1"/>
  <c r="P83" i="38" s="1"/>
  <c r="V83" i="38" s="1"/>
  <c r="J79" i="38"/>
  <c r="P79" i="38" s="1" a="1"/>
  <c r="P79" i="38" s="1"/>
  <c r="V79" i="38" s="1"/>
  <c r="T219" i="38"/>
  <c r="T156" i="38"/>
  <c r="S155" i="38"/>
  <c r="S158" i="38" s="1"/>
  <c r="S159" i="38" s="1"/>
  <c r="U280" i="38"/>
  <c r="U301" i="38" s="1"/>
  <c r="V292" i="38"/>
  <c r="V288" i="38"/>
  <c r="V284" i="38"/>
  <c r="T157" i="38"/>
  <c r="U218" i="38"/>
  <c r="T13" i="38"/>
  <c r="V214" i="38" s="1"/>
  <c r="T12" i="38"/>
  <c r="V213" i="38" s="1"/>
  <c r="V296" i="38"/>
  <c r="V289" i="38"/>
  <c r="V299" i="38"/>
  <c r="V283" i="38"/>
  <c r="V293" i="38"/>
  <c r="V291" i="38"/>
  <c r="V217" i="38"/>
  <c r="V294" i="38"/>
  <c r="V286" i="38"/>
  <c r="V282" i="38"/>
  <c r="V298" i="38"/>
  <c r="V297" i="38"/>
  <c r="V290" i="38"/>
  <c r="O55" i="38" a="1"/>
  <c r="O55" i="38" s="1"/>
  <c r="U55" i="38" s="1"/>
  <c r="O56" i="38" a="1"/>
  <c r="O56" i="38" s="1"/>
  <c r="U56" i="38" s="1"/>
  <c r="O121" i="38" a="1"/>
  <c r="O121" i="38" s="1"/>
  <c r="U121" i="38" s="1"/>
  <c r="O41" i="38" a="1"/>
  <c r="O41" i="38" s="1"/>
  <c r="U41" i="38" s="1"/>
  <c r="O108" i="38" a="1"/>
  <c r="O108" i="38" s="1"/>
  <c r="U108" i="38" s="1"/>
  <c r="O110" i="38" a="1"/>
  <c r="O110" i="38" s="1"/>
  <c r="U110" i="38" s="1"/>
  <c r="O67" i="38" a="1"/>
  <c r="O67" i="38" s="1"/>
  <c r="U67" i="38" s="1"/>
  <c r="O142" i="38" a="1"/>
  <c r="O142" i="38" s="1"/>
  <c r="U142" i="38" s="1"/>
  <c r="O90" i="38" a="1"/>
  <c r="O90" i="38" s="1"/>
  <c r="U90" i="38" s="1"/>
  <c r="O138" i="38" a="1"/>
  <c r="O138" i="38" s="1"/>
  <c r="U138" i="38" s="1"/>
  <c r="O44" i="38" a="1"/>
  <c r="O44" i="38" s="1"/>
  <c r="U44" i="38" s="1"/>
  <c r="O128" i="38" a="1"/>
  <c r="O128" i="38" s="1"/>
  <c r="U128" i="38" s="1"/>
  <c r="O106" i="38" a="1"/>
  <c r="O106" i="38" s="1"/>
  <c r="U106" i="38" s="1"/>
  <c r="O42" i="38" a="1"/>
  <c r="O42" i="38" s="1"/>
  <c r="U42" i="38" s="1"/>
  <c r="O64" i="38" a="1"/>
  <c r="O64" i="38" s="1"/>
  <c r="U64" i="38" s="1"/>
  <c r="O127" i="38" a="1"/>
  <c r="O127" i="38" s="1"/>
  <c r="U127" i="38" s="1"/>
  <c r="O61" i="38" a="1"/>
  <c r="O61" i="38" s="1"/>
  <c r="U61" i="38" s="1"/>
  <c r="O24" i="38" a="1"/>
  <c r="O24" i="38" s="1"/>
  <c r="U24" i="38" s="1"/>
  <c r="O125" i="38" a="1"/>
  <c r="O125" i="38" s="1"/>
  <c r="U125" i="38" s="1"/>
  <c r="O40" i="38" a="1"/>
  <c r="O40" i="38" s="1"/>
  <c r="U40" i="38" s="1"/>
  <c r="O85" i="38" a="1"/>
  <c r="O85" i="38" s="1"/>
  <c r="U85" i="38" s="1"/>
  <c r="O132" i="38" a="1"/>
  <c r="O132" i="38" s="1"/>
  <c r="U132" i="38" s="1"/>
  <c r="O37" i="38" a="1"/>
  <c r="O37" i="38" s="1"/>
  <c r="U37" i="38" s="1"/>
  <c r="O84" i="38" a="1"/>
  <c r="O84" i="38" s="1"/>
  <c r="U84" i="38" s="1"/>
  <c r="O91" i="38" a="1"/>
  <c r="O91" i="38" s="1"/>
  <c r="U91" i="38" s="1"/>
  <c r="O89" i="38" a="1"/>
  <c r="O89" i="38" s="1"/>
  <c r="U89" i="38" s="1"/>
  <c r="O68" i="38" a="1"/>
  <c r="O68" i="38" s="1"/>
  <c r="U68" i="38" s="1"/>
  <c r="O143" i="38" a="1"/>
  <c r="O143" i="38" s="1"/>
  <c r="U143" i="38" s="1"/>
  <c r="O59" i="38" a="1"/>
  <c r="O59" i="38" s="1"/>
  <c r="U59" i="38" s="1"/>
  <c r="O27" i="38" a="1"/>
  <c r="O27" i="38" s="1"/>
  <c r="U27" i="38" s="1"/>
  <c r="O73" i="38" a="1"/>
  <c r="O73" i="38" s="1"/>
  <c r="U73" i="38" s="1"/>
  <c r="O72" i="38" a="1"/>
  <c r="O72" i="38" s="1"/>
  <c r="U72" i="38" s="1"/>
  <c r="O75" i="38" a="1"/>
  <c r="O75" i="38" s="1"/>
  <c r="U75" i="38" s="1"/>
  <c r="O131" i="38" a="1"/>
  <c r="O131" i="38" s="1"/>
  <c r="U131" i="38" s="1"/>
  <c r="O65" i="38" a="1"/>
  <c r="O65" i="38" s="1"/>
  <c r="U65" i="38" s="1"/>
  <c r="O98" i="38" a="1"/>
  <c r="O98" i="38" s="1"/>
  <c r="U98" i="38" s="1"/>
  <c r="O129" i="38" a="1"/>
  <c r="O129" i="38" s="1"/>
  <c r="U129" i="38" s="1"/>
  <c r="O36" i="38" a="1"/>
  <c r="O36" i="38" s="1"/>
  <c r="U36" i="38" s="1"/>
  <c r="O113" i="38" a="1"/>
  <c r="O113" i="38" s="1"/>
  <c r="U113" i="38" s="1"/>
  <c r="O136" i="38" a="1"/>
  <c r="O136" i="38" s="1"/>
  <c r="U136" i="38" s="1"/>
  <c r="O33" i="38" a="1"/>
  <c r="O33" i="38" s="1"/>
  <c r="U33" i="38" s="1"/>
  <c r="O99" i="38" a="1"/>
  <c r="O99" i="38" s="1"/>
  <c r="U99" i="38" s="1"/>
  <c r="O118" i="38" a="1"/>
  <c r="O118" i="38" s="1"/>
  <c r="U118" i="38" s="1"/>
  <c r="O117" i="38" a="1"/>
  <c r="O117" i="38" s="1"/>
  <c r="U117" i="38" s="1"/>
  <c r="W287" i="38"/>
  <c r="O52" i="38" a="1"/>
  <c r="O52" i="38" s="1"/>
  <c r="U52" i="38" s="1"/>
  <c r="W285" i="38" s="1"/>
  <c r="O96" i="38" a="1"/>
  <c r="O96" i="38" s="1"/>
  <c r="U96" i="38" s="1"/>
  <c r="O23" i="38" a="1"/>
  <c r="O23" i="38" s="1"/>
  <c r="U23" i="38" s="1"/>
  <c r="O135" i="38" a="1"/>
  <c r="O135" i="38" s="1"/>
  <c r="U135" i="38" s="1"/>
  <c r="O32" i="38" a="1"/>
  <c r="O32" i="38" s="1"/>
  <c r="U32" i="38" s="1"/>
  <c r="O140" i="38" a="1"/>
  <c r="O140" i="38" s="1"/>
  <c r="U140" i="38" s="1"/>
  <c r="O29" i="38" a="1"/>
  <c r="O29" i="38" s="1"/>
  <c r="U29" i="38" s="1"/>
  <c r="O119" i="38" a="1"/>
  <c r="O119" i="38" s="1"/>
  <c r="U119" i="38" s="1"/>
  <c r="O105" i="38" a="1"/>
  <c r="O105" i="38" s="1"/>
  <c r="U105" i="38" s="1"/>
  <c r="O102" i="38" a="1"/>
  <c r="O102" i="38" s="1"/>
  <c r="U102" i="38" s="1"/>
  <c r="O71" i="38" a="1"/>
  <c r="O71" i="38" s="1"/>
  <c r="U71" i="38" s="1"/>
  <c r="O66" i="38" a="1"/>
  <c r="O66" i="38" s="1"/>
  <c r="U66" i="38" s="1"/>
  <c r="O51" i="38" a="1"/>
  <c r="O51" i="38" s="1"/>
  <c r="U51" i="38" s="1"/>
  <c r="O144" i="38" a="1"/>
  <c r="O144" i="38" s="1"/>
  <c r="U144" i="38" s="1"/>
  <c r="O86" i="38" a="1"/>
  <c r="O86" i="38" s="1"/>
  <c r="U86" i="38" s="1"/>
  <c r="O47" i="38" a="1"/>
  <c r="O47" i="38" s="1"/>
  <c r="U47" i="38" s="1"/>
  <c r="O133" i="38" a="1"/>
  <c r="O133" i="38" s="1"/>
  <c r="U133" i="38" s="1"/>
  <c r="O54" i="38" a="1"/>
  <c r="O54" i="38" s="1"/>
  <c r="U54" i="38" s="1"/>
  <c r="O46" i="38" a="1"/>
  <c r="O46" i="38" s="1"/>
  <c r="U46" i="38" s="1"/>
  <c r="O30" i="38" a="1"/>
  <c r="O30" i="38" s="1"/>
  <c r="U30" i="38" s="1"/>
  <c r="O139" i="38" a="1"/>
  <c r="O139" i="38" s="1"/>
  <c r="U139" i="38" s="1"/>
  <c r="O122" i="38" a="1"/>
  <c r="O122" i="38" s="1"/>
  <c r="U122" i="38" s="1"/>
  <c r="O43" i="38" a="1"/>
  <c r="O43" i="38" s="1"/>
  <c r="U43" i="38" s="1"/>
  <c r="O74" i="38" a="1"/>
  <c r="O74" i="38" s="1"/>
  <c r="U74" i="38" s="1"/>
  <c r="O137" i="38" a="1"/>
  <c r="O137" i="38" s="1"/>
  <c r="U137" i="38" s="1"/>
  <c r="O28" i="38" a="1"/>
  <c r="O28" i="38" s="1"/>
  <c r="U28" i="38" s="1"/>
  <c r="O58" i="38" a="1"/>
  <c r="O58" i="38" s="1"/>
  <c r="U58" i="38" s="1"/>
  <c r="O150" i="38" a="1"/>
  <c r="O150" i="38" s="1"/>
  <c r="U150" i="38" s="1"/>
  <c r="W215" i="38" s="1"/>
  <c r="O26" i="38" a="1"/>
  <c r="O26" i="38" s="1"/>
  <c r="U26" i="38" s="1"/>
  <c r="O100" i="38" a="1"/>
  <c r="O100" i="38" s="1"/>
  <c r="U100" i="38" s="1"/>
  <c r="O94" i="38" a="1"/>
  <c r="O94" i="38" s="1"/>
  <c r="U94" i="38" s="1"/>
  <c r="O103" i="38" a="1"/>
  <c r="O103" i="38" s="1"/>
  <c r="U103" i="38" s="1"/>
  <c r="O69" i="38" a="1"/>
  <c r="O69" i="38" s="1"/>
  <c r="U69" i="38" s="1"/>
  <c r="O123" i="38" a="1"/>
  <c r="O123" i="38" s="1"/>
  <c r="U123" i="38" s="1"/>
  <c r="O149" i="38" a="1"/>
  <c r="O149" i="38" s="1"/>
  <c r="U149" i="38" s="1"/>
  <c r="O39" i="38" a="1"/>
  <c r="O39" i="38" s="1"/>
  <c r="U39" i="38" s="1"/>
  <c r="O141" i="38" a="1"/>
  <c r="O141" i="38" s="1"/>
  <c r="U141" i="38" s="1"/>
  <c r="O25" i="38" a="1"/>
  <c r="O25" i="38" s="1"/>
  <c r="U25" i="38" s="1"/>
  <c r="O93" i="38" a="1"/>
  <c r="O93" i="38" s="1"/>
  <c r="U93" i="38" s="1"/>
  <c r="O88" i="38" a="1"/>
  <c r="O88" i="38" s="1"/>
  <c r="U88" i="38" s="1"/>
  <c r="O97" i="38" a="1"/>
  <c r="O97" i="38" s="1"/>
  <c r="U97" i="38" s="1"/>
  <c r="O109" i="38" a="1"/>
  <c r="O109" i="38" s="1"/>
  <c r="U109" i="38" s="1"/>
  <c r="O70" i="38" a="1"/>
  <c r="O70" i="38" s="1"/>
  <c r="U70" i="38" s="1"/>
  <c r="O50" i="38" a="1"/>
  <c r="O50" i="38" s="1"/>
  <c r="U50" i="38" s="1"/>
  <c r="O34" i="38" a="1"/>
  <c r="O34" i="38" s="1"/>
  <c r="U34" i="38" s="1"/>
  <c r="O57" i="38" a="1"/>
  <c r="O57" i="38" s="1"/>
  <c r="U57" i="38" s="1"/>
  <c r="O126" i="38" a="1"/>
  <c r="O126" i="38" s="1"/>
  <c r="U126" i="38" s="1"/>
  <c r="O60" i="38" a="1"/>
  <c r="O60" i="38" s="1"/>
  <c r="U60" i="38" s="1"/>
  <c r="O63" i="38" a="1"/>
  <c r="O63" i="38" s="1"/>
  <c r="U63" i="38" s="1"/>
  <c r="O62" i="38" a="1"/>
  <c r="O62" i="38" s="1"/>
  <c r="U62" i="38" s="1"/>
  <c r="O107" i="38" a="1"/>
  <c r="O107" i="38" s="1"/>
  <c r="U107" i="38" s="1"/>
  <c r="O130" i="38" a="1"/>
  <c r="O130" i="38" s="1"/>
  <c r="U130" i="38" s="1"/>
  <c r="O35" i="38" a="1"/>
  <c r="O35" i="38" s="1"/>
  <c r="U35" i="38" s="1"/>
  <c r="O111" i="38" a="1"/>
  <c r="O111" i="38" s="1"/>
  <c r="U111" i="38" s="1"/>
  <c r="O151" i="38" a="1"/>
  <c r="O151" i="38" s="1"/>
  <c r="U151" i="38" s="1"/>
  <c r="W216" i="38" s="1"/>
  <c r="O120" i="38" a="1"/>
  <c r="O120" i="38" s="1"/>
  <c r="U120" i="38" s="1"/>
  <c r="O87" i="38" a="1"/>
  <c r="O87" i="38" s="1"/>
  <c r="U87" i="38" s="1"/>
  <c r="O101" i="38" a="1"/>
  <c r="O101" i="38" s="1"/>
  <c r="U101" i="38" s="1"/>
  <c r="O115" i="38" a="1"/>
  <c r="O115" i="38" s="1"/>
  <c r="U115" i="38" s="1"/>
  <c r="O92" i="38" a="1"/>
  <c r="O92" i="38" s="1"/>
  <c r="U92" i="38" s="1"/>
  <c r="O146" i="38" a="1"/>
  <c r="O146" i="38" s="1"/>
  <c r="U146" i="38" s="1"/>
  <c r="O38" i="38" a="1"/>
  <c r="O38" i="38" s="1"/>
  <c r="U38" i="38" s="1"/>
  <c r="O134" i="38" a="1"/>
  <c r="O134" i="38" s="1"/>
  <c r="U134" i="38" s="1"/>
  <c r="O31" i="38" a="1"/>
  <c r="O31" i="38" s="1"/>
  <c r="U31" i="38" s="1"/>
  <c r="O95" i="38" a="1"/>
  <c r="O95" i="38" s="1"/>
  <c r="U95" i="38" s="1"/>
  <c r="O48" i="38" a="1"/>
  <c r="O48" i="38" s="1"/>
  <c r="U48" i="38" s="1"/>
  <c r="O124" i="38" a="1"/>
  <c r="O124" i="38" s="1"/>
  <c r="U124" i="38" s="1"/>
  <c r="O45" i="38" a="1"/>
  <c r="O45" i="38" s="1"/>
  <c r="U45" i="38" s="1"/>
  <c r="O116" i="38" a="1"/>
  <c r="O116" i="38" s="1"/>
  <c r="U116" i="38" s="1"/>
  <c r="O104" i="38" a="1"/>
  <c r="O104" i="38" s="1"/>
  <c r="U104" i="38" s="1"/>
  <c r="O114" i="38" a="1"/>
  <c r="O114" i="38" s="1"/>
  <c r="U114" i="38" s="1"/>
  <c r="O145" i="38" a="1"/>
  <c r="O145" i="38" s="1"/>
  <c r="U145" i="38" s="1"/>
  <c r="T302" i="38"/>
  <c r="V281" i="38"/>
  <c r="O19" i="38" a="1"/>
  <c r="O19" i="38" s="1"/>
  <c r="U19" i="38" s="1"/>
  <c r="O22" i="38" a="1"/>
  <c r="O22" i="38" s="1"/>
  <c r="U22" i="38" s="1"/>
  <c r="O17" i="38" a="1"/>
  <c r="O17" i="38" s="1"/>
  <c r="U17" i="38" s="1"/>
  <c r="O21" i="38" a="1"/>
  <c r="O21" i="38" s="1"/>
  <c r="U21" i="38" s="1"/>
  <c r="O18" i="38" a="1"/>
  <c r="O18" i="38" s="1"/>
  <c r="U18" i="38" s="1"/>
  <c r="O20" i="38" a="1"/>
  <c r="O20" i="38" s="1"/>
  <c r="U20" i="38" s="1"/>
  <c r="O13" i="38" a="1"/>
  <c r="O13" i="38" s="1"/>
  <c r="O12" i="38" a="1"/>
  <c r="O12" i="38" s="1"/>
  <c r="O15" i="38" a="1"/>
  <c r="O15" i="38" s="1"/>
  <c r="U15" i="38" s="1"/>
  <c r="O16" i="38" a="1"/>
  <c r="O16" i="38" s="1"/>
  <c r="U16" i="38" s="1"/>
  <c r="O14" i="38" a="1"/>
  <c r="O14" i="38" s="1"/>
  <c r="U14" i="38" s="1"/>
  <c r="J146" i="38"/>
  <c r="J144" i="38"/>
  <c r="J142" i="38"/>
  <c r="J145" i="38"/>
  <c r="J143" i="38"/>
  <c r="J147" i="38"/>
  <c r="P147" i="38" s="1" a="1"/>
  <c r="P147" i="38" s="1"/>
  <c r="K11" i="38"/>
  <c r="J51" i="38"/>
  <c r="J52" i="38"/>
  <c r="J50" i="38"/>
  <c r="R161" i="38"/>
  <c r="J66" i="38"/>
  <c r="J68" i="38"/>
  <c r="J67" i="38"/>
  <c r="J71" i="38"/>
  <c r="J69" i="38"/>
  <c r="J70" i="38"/>
  <c r="N13" i="43"/>
  <c r="I27" i="43" s="1"/>
  <c r="H27" i="43"/>
  <c r="J87" i="38"/>
  <c r="J90" i="38"/>
  <c r="J95" i="38"/>
  <c r="J105" i="38"/>
  <c r="J100" i="38"/>
  <c r="J106" i="38"/>
  <c r="J114" i="38"/>
  <c r="J99" i="38"/>
  <c r="J92" i="38"/>
  <c r="J111" i="38"/>
  <c r="J98" i="38"/>
  <c r="J89" i="38"/>
  <c r="J110" i="38"/>
  <c r="J107" i="38"/>
  <c r="J115" i="38"/>
  <c r="J60" i="38"/>
  <c r="J117" i="38"/>
  <c r="J94" i="38"/>
  <c r="J109" i="38"/>
  <c r="J91" i="38"/>
  <c r="J108" i="38"/>
  <c r="J116" i="38"/>
  <c r="J97" i="38"/>
  <c r="J118" i="38"/>
  <c r="J119" i="38"/>
  <c r="J150" i="38"/>
  <c r="J140" i="38"/>
  <c r="J136" i="38"/>
  <c r="J132" i="38"/>
  <c r="J128" i="38"/>
  <c r="J124" i="38"/>
  <c r="J120" i="38"/>
  <c r="J63" i="38"/>
  <c r="J58" i="38"/>
  <c r="J54" i="38"/>
  <c r="J103" i="38"/>
  <c r="J101" i="38"/>
  <c r="J85" i="38"/>
  <c r="J73" i="38"/>
  <c r="J14" i="38"/>
  <c r="J93" i="38"/>
  <c r="J151" i="38"/>
  <c r="J141" i="38"/>
  <c r="J137" i="38"/>
  <c r="J133" i="38"/>
  <c r="J129" i="38"/>
  <c r="J125" i="38"/>
  <c r="J121" i="38"/>
  <c r="J64" i="38"/>
  <c r="J59" i="38"/>
  <c r="J55" i="38"/>
  <c r="J12" i="38"/>
  <c r="J88" i="38"/>
  <c r="J113" i="38"/>
  <c r="J102" i="38"/>
  <c r="J138" i="38"/>
  <c r="J134" i="38"/>
  <c r="J130" i="38"/>
  <c r="J126" i="38"/>
  <c r="J122" i="38"/>
  <c r="J86" i="38"/>
  <c r="J65" i="38"/>
  <c r="J61" i="38"/>
  <c r="J56" i="38"/>
  <c r="J75" i="38"/>
  <c r="J104" i="38"/>
  <c r="J149" i="38"/>
  <c r="J84" i="38"/>
  <c r="J72" i="38"/>
  <c r="J15" i="38"/>
  <c r="J19" i="38"/>
  <c r="J23" i="38"/>
  <c r="J30" i="38"/>
  <c r="J34" i="38"/>
  <c r="J38" i="38"/>
  <c r="J42" i="38"/>
  <c r="J135" i="38"/>
  <c r="J96" i="38"/>
  <c r="J21" i="38"/>
  <c r="J26" i="38"/>
  <c r="J35" i="38"/>
  <c r="J74" i="38"/>
  <c r="J24" i="38"/>
  <c r="J40" i="38"/>
  <c r="J47" i="38"/>
  <c r="J139" i="38"/>
  <c r="J123" i="38"/>
  <c r="J17" i="38"/>
  <c r="J22" i="38"/>
  <c r="J31" i="38"/>
  <c r="J127" i="38"/>
  <c r="J20" i="38"/>
  <c r="J25" i="38"/>
  <c r="J29" i="38"/>
  <c r="J39" i="38"/>
  <c r="J48" i="38"/>
  <c r="J13" i="38"/>
  <c r="J131" i="38"/>
  <c r="J62" i="38"/>
  <c r="J18" i="38"/>
  <c r="J27" i="38"/>
  <c r="J57" i="38"/>
  <c r="J16" i="38"/>
  <c r="J32" i="38"/>
  <c r="J37" i="38"/>
  <c r="J36" i="38"/>
  <c r="J44" i="38"/>
  <c r="J28" i="38"/>
  <c r="J41" i="38"/>
  <c r="J33" i="38"/>
  <c r="J45" i="38"/>
  <c r="J43" i="38"/>
  <c r="J46" i="38"/>
  <c r="Q11" i="38" l="1"/>
  <c r="K83" i="38"/>
  <c r="Q83" i="38" s="1" a="1"/>
  <c r="Q83" i="38" s="1"/>
  <c r="W83" i="38" s="1"/>
  <c r="K81" i="38"/>
  <c r="Q81" i="38" s="1" a="1"/>
  <c r="Q81" i="38" s="1"/>
  <c r="W81" i="38" s="1"/>
  <c r="K77" i="38"/>
  <c r="Q77" i="38" s="1" a="1"/>
  <c r="Q77" i="38" s="1"/>
  <c r="W77" i="38" s="1"/>
  <c r="K78" i="38"/>
  <c r="Q78" i="38" s="1" a="1"/>
  <c r="Q78" i="38" s="1"/>
  <c r="W78" i="38" s="1"/>
  <c r="K76" i="38"/>
  <c r="Q76" i="38" s="1" a="1"/>
  <c r="Q76" i="38" s="1"/>
  <c r="W76" i="38" s="1"/>
  <c r="K82" i="38"/>
  <c r="Q82" i="38" s="1" a="1"/>
  <c r="Q82" i="38" s="1"/>
  <c r="W82" i="38" s="1"/>
  <c r="K80" i="38"/>
  <c r="Q80" i="38" s="1" a="1"/>
  <c r="Q80" i="38" s="1"/>
  <c r="W80" i="38" s="1"/>
  <c r="K79" i="38"/>
  <c r="Q79" i="38" s="1" a="1"/>
  <c r="Q79" i="38" s="1"/>
  <c r="W79" i="38" s="1"/>
  <c r="U219" i="38"/>
  <c r="W288" i="38"/>
  <c r="T155" i="38"/>
  <c r="T158" i="38" s="1"/>
  <c r="V280" i="38"/>
  <c r="V301" i="38" s="1"/>
  <c r="W289" i="38"/>
  <c r="U156" i="38"/>
  <c r="U163" i="38"/>
  <c r="V218" i="38"/>
  <c r="U12" i="38"/>
  <c r="W213" i="38" s="1"/>
  <c r="U13" i="38"/>
  <c r="W214" i="38" s="1"/>
  <c r="S161" i="38"/>
  <c r="S160" i="38"/>
  <c r="U302" i="38"/>
  <c r="W291" i="38"/>
  <c r="W293" i="38"/>
  <c r="W296" i="38"/>
  <c r="W298" i="38"/>
  <c r="U157" i="38"/>
  <c r="W286" i="38"/>
  <c r="W297" i="38"/>
  <c r="W294" i="38"/>
  <c r="W290" i="38"/>
  <c r="W217" i="38"/>
  <c r="W282" i="38"/>
  <c r="W292" i="38"/>
  <c r="W299" i="38"/>
  <c r="W284" i="38"/>
  <c r="W283" i="38"/>
  <c r="P46" i="38" a="1"/>
  <c r="P46" i="38" s="1"/>
  <c r="V46" i="38" s="1"/>
  <c r="P35" i="38" a="1"/>
  <c r="P35" i="38" s="1"/>
  <c r="V35" i="38" s="1"/>
  <c r="P75" i="38" a="1"/>
  <c r="P75" i="38" s="1"/>
  <c r="V75" i="38" s="1"/>
  <c r="P59" i="38" a="1"/>
  <c r="P59" i="38" s="1"/>
  <c r="V59" i="38" s="1"/>
  <c r="P43" i="38" a="1"/>
  <c r="P43" i="38" s="1"/>
  <c r="V43" i="38" s="1"/>
  <c r="P32" i="38" a="1"/>
  <c r="P32" i="38" s="1"/>
  <c r="V32" i="38" s="1"/>
  <c r="P48" i="38" a="1"/>
  <c r="P48" i="38" s="1"/>
  <c r="V48" i="38" s="1"/>
  <c r="P26" i="38" a="1"/>
  <c r="P26" i="38" s="1"/>
  <c r="V26" i="38" s="1"/>
  <c r="P23" i="38" a="1"/>
  <c r="P23" i="38" s="1"/>
  <c r="V23" i="38" s="1"/>
  <c r="P56" i="38" a="1"/>
  <c r="P56" i="38" s="1"/>
  <c r="V56" i="38" s="1"/>
  <c r="P138" i="38" a="1"/>
  <c r="P138" i="38" s="1"/>
  <c r="V138" i="38" s="1"/>
  <c r="P64" i="38" a="1"/>
  <c r="P64" i="38" s="1"/>
  <c r="V64" i="38" s="1"/>
  <c r="P93" i="38" a="1"/>
  <c r="P93" i="38" s="1"/>
  <c r="V93" i="38" s="1"/>
  <c r="P63" i="38" a="1"/>
  <c r="P63" i="38" s="1"/>
  <c r="V63" i="38" s="1"/>
  <c r="P119" i="38" a="1"/>
  <c r="P119" i="38" s="1"/>
  <c r="V119" i="38" s="1"/>
  <c r="P117" i="38" a="1"/>
  <c r="P117" i="38" s="1"/>
  <c r="V117" i="38" s="1"/>
  <c r="P92" i="38" a="1"/>
  <c r="P92" i="38" s="1"/>
  <c r="V92" i="38" s="1"/>
  <c r="P87" i="38" a="1"/>
  <c r="P87" i="38" s="1"/>
  <c r="V87" i="38" s="1"/>
  <c r="P68" i="38" a="1"/>
  <c r="P68" i="38" s="1"/>
  <c r="V68" i="38" s="1"/>
  <c r="P143" i="38" a="1"/>
  <c r="P143" i="38" s="1"/>
  <c r="V143" i="38" s="1"/>
  <c r="P123" i="38" a="1"/>
  <c r="P123" i="38" s="1"/>
  <c r="V123" i="38" s="1"/>
  <c r="P120" i="38" a="1"/>
  <c r="P120" i="38" s="1"/>
  <c r="V120" i="38" s="1"/>
  <c r="P118" i="38" a="1"/>
  <c r="P118" i="38" s="1"/>
  <c r="V118" i="38" s="1"/>
  <c r="P60" i="38" a="1"/>
  <c r="P60" i="38" s="1"/>
  <c r="V60" i="38" s="1"/>
  <c r="P99" i="38" a="1"/>
  <c r="P99" i="38" s="1"/>
  <c r="V99" i="38" s="1"/>
  <c r="X287" i="38"/>
  <c r="P145" i="38" a="1"/>
  <c r="P145" i="38" s="1"/>
  <c r="V145" i="38" s="1"/>
  <c r="P45" i="38" a="1"/>
  <c r="P45" i="38" s="1"/>
  <c r="V45" i="38" s="1"/>
  <c r="P39" i="38" a="1"/>
  <c r="P39" i="38" s="1"/>
  <c r="V39" i="38" s="1"/>
  <c r="P61" i="38" a="1"/>
  <c r="P61" i="38" s="1"/>
  <c r="V61" i="38" s="1"/>
  <c r="P121" i="38" a="1"/>
  <c r="P121" i="38" s="1"/>
  <c r="V121" i="38" s="1"/>
  <c r="P33" i="38" a="1"/>
  <c r="P33" i="38" s="1"/>
  <c r="V33" i="38" s="1"/>
  <c r="P57" i="38" a="1"/>
  <c r="P57" i="38" s="1"/>
  <c r="V57" i="38" s="1"/>
  <c r="P29" i="38" a="1"/>
  <c r="P29" i="38" s="1"/>
  <c r="V29" i="38" s="1"/>
  <c r="P139" i="38" a="1"/>
  <c r="P139" i="38" s="1"/>
  <c r="V139" i="38" s="1"/>
  <c r="P96" i="38" a="1"/>
  <c r="P96" i="38" s="1"/>
  <c r="V96" i="38" s="1"/>
  <c r="P65" i="38" a="1"/>
  <c r="P65" i="38" s="1"/>
  <c r="V65" i="38" s="1"/>
  <c r="P102" i="38" a="1"/>
  <c r="P102" i="38" s="1"/>
  <c r="V102" i="38" s="1"/>
  <c r="P125" i="38" a="1"/>
  <c r="P125" i="38" s="1"/>
  <c r="V125" i="38" s="1"/>
  <c r="P73" i="38" a="1"/>
  <c r="P73" i="38" s="1"/>
  <c r="V73" i="38" s="1"/>
  <c r="P124" i="38" a="1"/>
  <c r="P124" i="38" s="1"/>
  <c r="V124" i="38" s="1"/>
  <c r="P97" i="38" a="1"/>
  <c r="P97" i="38" s="1"/>
  <c r="V97" i="38" s="1"/>
  <c r="P115" i="38" a="1"/>
  <c r="P115" i="38" s="1"/>
  <c r="V115" i="38" s="1"/>
  <c r="P114" i="38" a="1"/>
  <c r="P114" i="38" s="1"/>
  <c r="V114" i="38" s="1"/>
  <c r="P66" i="38" a="1"/>
  <c r="P66" i="38" s="1"/>
  <c r="V66" i="38" s="1"/>
  <c r="P142" i="38" a="1"/>
  <c r="P142" i="38" s="1"/>
  <c r="V142" i="38" s="1"/>
  <c r="P25" i="38" a="1"/>
  <c r="P25" i="38" s="1"/>
  <c r="V25" i="38" s="1"/>
  <c r="P72" i="38" a="1"/>
  <c r="P72" i="38" s="1"/>
  <c r="V72" i="38" s="1"/>
  <c r="P86" i="38" a="1"/>
  <c r="P86" i="38" s="1"/>
  <c r="V86" i="38" s="1"/>
  <c r="P113" i="38" a="1"/>
  <c r="P113" i="38" s="1"/>
  <c r="V113" i="38" s="1"/>
  <c r="P129" i="38" a="1"/>
  <c r="P129" i="38" s="1"/>
  <c r="V129" i="38" s="1"/>
  <c r="P85" i="38" a="1"/>
  <c r="P85" i="38" s="1"/>
  <c r="V85" i="38" s="1"/>
  <c r="P128" i="38" a="1"/>
  <c r="P128" i="38" s="1"/>
  <c r="V128" i="38" s="1"/>
  <c r="P116" i="38" a="1"/>
  <c r="P116" i="38" s="1"/>
  <c r="V116" i="38" s="1"/>
  <c r="P107" i="38" a="1"/>
  <c r="P107" i="38" s="1"/>
  <c r="V107" i="38" s="1"/>
  <c r="P106" i="38" a="1"/>
  <c r="P106" i="38" s="1"/>
  <c r="V106" i="38" s="1"/>
  <c r="P50" i="38" a="1"/>
  <c r="P50" i="38" s="1"/>
  <c r="V50" i="38" s="1"/>
  <c r="V163" i="38" s="1"/>
  <c r="P144" i="38" a="1"/>
  <c r="P144" i="38" s="1"/>
  <c r="V144" i="38" s="1"/>
  <c r="P27" i="38" a="1"/>
  <c r="P27" i="38" s="1"/>
  <c r="V27" i="38" s="1"/>
  <c r="P135" i="38" a="1"/>
  <c r="P135" i="38" s="1"/>
  <c r="V135" i="38" s="1"/>
  <c r="P84" i="38" a="1"/>
  <c r="P84" i="38" s="1"/>
  <c r="V84" i="38" s="1"/>
  <c r="P133" i="38" a="1"/>
  <c r="P133" i="38" s="1"/>
  <c r="V133" i="38" s="1"/>
  <c r="P132" i="38" a="1"/>
  <c r="P132" i="38" s="1"/>
  <c r="V132" i="38" s="1"/>
  <c r="P108" i="38" a="1"/>
  <c r="P108" i="38" s="1"/>
  <c r="V108" i="38" s="1"/>
  <c r="P110" i="38" a="1"/>
  <c r="P110" i="38" s="1"/>
  <c r="V110" i="38" s="1"/>
  <c r="P100" i="38" a="1"/>
  <c r="P100" i="38" s="1"/>
  <c r="V100" i="38" s="1"/>
  <c r="P70" i="38" a="1"/>
  <c r="P70" i="38" s="1"/>
  <c r="V70" i="38" s="1"/>
  <c r="P52" i="38" a="1"/>
  <c r="P52" i="38" s="1"/>
  <c r="V52" i="38" s="1"/>
  <c r="X285" i="38" s="1"/>
  <c r="P146" i="38" a="1"/>
  <c r="P146" i="38" s="1"/>
  <c r="V146" i="38" s="1"/>
  <c r="P47" i="38" a="1"/>
  <c r="P47" i="38" s="1"/>
  <c r="V47" i="38" s="1"/>
  <c r="P42" i="38" a="1"/>
  <c r="P42" i="38" s="1"/>
  <c r="V42" i="38" s="1"/>
  <c r="P88" i="38" a="1"/>
  <c r="P88" i="38" s="1"/>
  <c r="V88" i="38" s="1"/>
  <c r="P44" i="38" a="1"/>
  <c r="P44" i="38" s="1"/>
  <c r="V44" i="38" s="1"/>
  <c r="P62" i="38" a="1"/>
  <c r="P62" i="38" s="1"/>
  <c r="V62" i="38" s="1"/>
  <c r="P127" i="38" a="1"/>
  <c r="P127" i="38" s="1"/>
  <c r="V127" i="38" s="1"/>
  <c r="P24" i="38" a="1"/>
  <c r="P24" i="38" s="1"/>
  <c r="V24" i="38" s="1"/>
  <c r="P38" i="38" a="1"/>
  <c r="P38" i="38" s="1"/>
  <c r="V38" i="38" s="1"/>
  <c r="P149" i="38" a="1"/>
  <c r="P149" i="38" s="1"/>
  <c r="V149" i="38" s="1"/>
  <c r="P126" i="38" a="1"/>
  <c r="P126" i="38" s="1"/>
  <c r="V126" i="38" s="1"/>
  <c r="P137" i="38" a="1"/>
  <c r="P137" i="38" s="1"/>
  <c r="V137" i="38" s="1"/>
  <c r="P103" i="38" a="1"/>
  <c r="P103" i="38" s="1"/>
  <c r="V103" i="38" s="1"/>
  <c r="P136" i="38" a="1"/>
  <c r="P136" i="38" s="1"/>
  <c r="V136" i="38" s="1"/>
  <c r="P91" i="38" a="1"/>
  <c r="P91" i="38" s="1"/>
  <c r="V91" i="38" s="1"/>
  <c r="P89" i="38" a="1"/>
  <c r="P89" i="38" s="1"/>
  <c r="V89" i="38" s="1"/>
  <c r="P105" i="38" a="1"/>
  <c r="P105" i="38" s="1"/>
  <c r="V105" i="38" s="1"/>
  <c r="P69" i="38" a="1"/>
  <c r="P69" i="38" s="1"/>
  <c r="V69" i="38" s="1"/>
  <c r="P51" i="38" a="1"/>
  <c r="P51" i="38" s="1"/>
  <c r="V51" i="38" s="1"/>
  <c r="P41" i="38" a="1"/>
  <c r="P41" i="38" s="1"/>
  <c r="V41" i="38" s="1"/>
  <c r="P28" i="38" a="1"/>
  <c r="P28" i="38" s="1"/>
  <c r="V28" i="38" s="1"/>
  <c r="P40" i="38" a="1"/>
  <c r="P40" i="38" s="1"/>
  <c r="V40" i="38" s="1"/>
  <c r="P122" i="38" a="1"/>
  <c r="P122" i="38" s="1"/>
  <c r="V122" i="38" s="1"/>
  <c r="P101" i="38" a="1"/>
  <c r="P101" i="38" s="1"/>
  <c r="V101" i="38" s="1"/>
  <c r="P36" i="38" a="1"/>
  <c r="P36" i="38" s="1"/>
  <c r="V36" i="38" s="1"/>
  <c r="P131" i="38" a="1"/>
  <c r="P131" i="38" s="1"/>
  <c r="V131" i="38" s="1"/>
  <c r="P31" i="38" a="1"/>
  <c r="P31" i="38" s="1"/>
  <c r="V31" i="38" s="1"/>
  <c r="P74" i="38" a="1"/>
  <c r="P74" i="38" s="1"/>
  <c r="V74" i="38" s="1"/>
  <c r="P34" i="38" a="1"/>
  <c r="P34" i="38" s="1"/>
  <c r="V34" i="38" s="1"/>
  <c r="P104" i="38" a="1"/>
  <c r="P104" i="38" s="1"/>
  <c r="V104" i="38" s="1"/>
  <c r="P130" i="38" a="1"/>
  <c r="P130" i="38" s="1"/>
  <c r="V130" i="38" s="1"/>
  <c r="P55" i="38" a="1"/>
  <c r="P55" i="38" s="1"/>
  <c r="V55" i="38" s="1"/>
  <c r="P141" i="38" a="1"/>
  <c r="P141" i="38" s="1"/>
  <c r="V141" i="38" s="1"/>
  <c r="P54" i="38" a="1"/>
  <c r="P54" i="38" s="1"/>
  <c r="V54" i="38" s="1"/>
  <c r="P140" i="38" a="1"/>
  <c r="P140" i="38" s="1"/>
  <c r="V140" i="38" s="1"/>
  <c r="P109" i="38" a="1"/>
  <c r="P109" i="38" s="1"/>
  <c r="V109" i="38" s="1"/>
  <c r="P98" i="38" a="1"/>
  <c r="P98" i="38" s="1"/>
  <c r="V98" i="38" s="1"/>
  <c r="P95" i="38" a="1"/>
  <c r="P95" i="38" s="1"/>
  <c r="V95" i="38" s="1"/>
  <c r="P71" i="38" a="1"/>
  <c r="P71" i="38" s="1"/>
  <c r="V71" i="38" s="1"/>
  <c r="P37" i="38" a="1"/>
  <c r="P37" i="38" s="1"/>
  <c r="V37" i="38" s="1"/>
  <c r="P30" i="38" a="1"/>
  <c r="P30" i="38" s="1"/>
  <c r="V30" i="38" s="1"/>
  <c r="P134" i="38" a="1"/>
  <c r="P134" i="38" s="1"/>
  <c r="V134" i="38" s="1"/>
  <c r="P151" i="38" a="1"/>
  <c r="P151" i="38" s="1"/>
  <c r="V151" i="38" s="1"/>
  <c r="X216" i="38" s="1"/>
  <c r="P58" i="38" a="1"/>
  <c r="P58" i="38" s="1"/>
  <c r="V58" i="38" s="1"/>
  <c r="P150" i="38" a="1"/>
  <c r="P150" i="38" s="1"/>
  <c r="V150" i="38" s="1"/>
  <c r="X215" i="38" s="1"/>
  <c r="P94" i="38" a="1"/>
  <c r="P94" i="38" s="1"/>
  <c r="V94" i="38" s="1"/>
  <c r="P111" i="38" a="1"/>
  <c r="P111" i="38" s="1"/>
  <c r="V111" i="38" s="1"/>
  <c r="P90" i="38" a="1"/>
  <c r="P90" i="38" s="1"/>
  <c r="V90" i="38" s="1"/>
  <c r="P67" i="38" a="1"/>
  <c r="P67" i="38" s="1"/>
  <c r="V67" i="38" s="1"/>
  <c r="W281" i="38"/>
  <c r="P18" i="38" a="1"/>
  <c r="P18" i="38" s="1"/>
  <c r="V18" i="38" s="1"/>
  <c r="P22" i="38" a="1"/>
  <c r="P22" i="38" s="1"/>
  <c r="V22" i="38" s="1"/>
  <c r="P20" i="38" a="1"/>
  <c r="P20" i="38" s="1"/>
  <c r="V20" i="38" s="1"/>
  <c r="P17" i="38" a="1"/>
  <c r="P17" i="38" s="1"/>
  <c r="V17" i="38" s="1"/>
  <c r="P19" i="38" a="1"/>
  <c r="P19" i="38" s="1"/>
  <c r="V19" i="38" s="1"/>
  <c r="P21" i="38" a="1"/>
  <c r="P21" i="38" s="1"/>
  <c r="V21" i="38" s="1"/>
  <c r="P12" i="38" a="1"/>
  <c r="P12" i="38" s="1"/>
  <c r="P13" i="38" a="1"/>
  <c r="P13" i="38" s="1"/>
  <c r="P15" i="38" a="1"/>
  <c r="P15" i="38" s="1"/>
  <c r="V15" i="38" s="1"/>
  <c r="P16" i="38" a="1"/>
  <c r="P16" i="38" s="1"/>
  <c r="V16" i="38" s="1"/>
  <c r="P14" i="38" a="1"/>
  <c r="P14" i="38" s="1"/>
  <c r="V14" i="38" s="1"/>
  <c r="K144" i="38"/>
  <c r="K142" i="38"/>
  <c r="K145" i="38"/>
  <c r="K146" i="38"/>
  <c r="K147" i="38"/>
  <c r="Q147" i="38" s="1" a="1"/>
  <c r="Q147" i="38" s="1"/>
  <c r="K143" i="38"/>
  <c r="K52" i="38"/>
  <c r="K50" i="38"/>
  <c r="K51" i="38"/>
  <c r="K66" i="38"/>
  <c r="K68" i="38"/>
  <c r="K67" i="38"/>
  <c r="K69" i="38"/>
  <c r="K71" i="38"/>
  <c r="K70" i="38"/>
  <c r="K93" i="38"/>
  <c r="K108" i="38"/>
  <c r="K107" i="38"/>
  <c r="K113" i="38"/>
  <c r="K90" i="38"/>
  <c r="K95" i="38"/>
  <c r="K97" i="38"/>
  <c r="K119" i="38"/>
  <c r="K87" i="38"/>
  <c r="K114" i="38"/>
  <c r="K101" i="38"/>
  <c r="K92" i="38"/>
  <c r="K103" i="38"/>
  <c r="K102" i="38"/>
  <c r="K100" i="38"/>
  <c r="K89" i="38"/>
  <c r="K104" i="38"/>
  <c r="K115" i="38"/>
  <c r="K99" i="38"/>
  <c r="K94" i="38"/>
  <c r="K111" i="38"/>
  <c r="K105" i="38"/>
  <c r="K98" i="38"/>
  <c r="K117" i="38"/>
  <c r="K116" i="38"/>
  <c r="K85" i="38"/>
  <c r="K73" i="38"/>
  <c r="K15" i="38"/>
  <c r="K19" i="38"/>
  <c r="K23" i="38"/>
  <c r="K30" i="38"/>
  <c r="K34" i="38"/>
  <c r="K38" i="38"/>
  <c r="K42" i="38"/>
  <c r="K46" i="38"/>
  <c r="K13" i="38"/>
  <c r="K110" i="38"/>
  <c r="K151" i="38"/>
  <c r="K141" i="38"/>
  <c r="K137" i="38"/>
  <c r="K133" i="38"/>
  <c r="K129" i="38"/>
  <c r="K125" i="38"/>
  <c r="K121" i="38"/>
  <c r="K64" i="38"/>
  <c r="K59" i="38"/>
  <c r="K55" i="38"/>
  <c r="K74" i="38"/>
  <c r="K14" i="38"/>
  <c r="K18" i="38"/>
  <c r="K22" i="38"/>
  <c r="K26" i="38"/>
  <c r="K29" i="38"/>
  <c r="K33" i="38"/>
  <c r="K37" i="38"/>
  <c r="K41" i="38"/>
  <c r="K45" i="38"/>
  <c r="K118" i="38"/>
  <c r="K138" i="38"/>
  <c r="K134" i="38"/>
  <c r="K130" i="38"/>
  <c r="K126" i="38"/>
  <c r="K122" i="38"/>
  <c r="K86" i="38"/>
  <c r="K88" i="38"/>
  <c r="K75" i="38"/>
  <c r="K17" i="38"/>
  <c r="K21" i="38"/>
  <c r="K25" i="38"/>
  <c r="K28" i="38"/>
  <c r="K32" i="38"/>
  <c r="K36" i="38"/>
  <c r="K40" i="38"/>
  <c r="K44" i="38"/>
  <c r="K48" i="38"/>
  <c r="K106" i="38"/>
  <c r="K149" i="38"/>
  <c r="K139" i="38"/>
  <c r="K135" i="38"/>
  <c r="K131" i="38"/>
  <c r="K127" i="38"/>
  <c r="K123" i="38"/>
  <c r="K96" i="38"/>
  <c r="K62" i="38"/>
  <c r="K57" i="38"/>
  <c r="K109" i="38"/>
  <c r="K60" i="38"/>
  <c r="K91" i="38"/>
  <c r="K150" i="38"/>
  <c r="K140" i="38"/>
  <c r="K136" i="38"/>
  <c r="K132" i="38"/>
  <c r="K128" i="38"/>
  <c r="K124" i="38"/>
  <c r="K120" i="38"/>
  <c r="K63" i="38"/>
  <c r="K58" i="38"/>
  <c r="K54" i="38"/>
  <c r="K61" i="38"/>
  <c r="K16" i="38"/>
  <c r="K56" i="38"/>
  <c r="K35" i="38"/>
  <c r="K43" i="38"/>
  <c r="K84" i="38"/>
  <c r="K20" i="38"/>
  <c r="K72" i="38"/>
  <c r="K65" i="38"/>
  <c r="K27" i="38"/>
  <c r="K39" i="38"/>
  <c r="K12" i="38"/>
  <c r="K31" i="38"/>
  <c r="K47" i="38"/>
  <c r="K24" i="38"/>
  <c r="V219" i="38" l="1"/>
  <c r="T159" i="38"/>
  <c r="T160" i="38"/>
  <c r="T161" i="38"/>
  <c r="W280" i="38"/>
  <c r="W301" i="38" s="1"/>
  <c r="V302" i="38"/>
  <c r="X288" i="38"/>
  <c r="U155" i="38"/>
  <c r="U158" i="38" s="1"/>
  <c r="U160" i="38" s="1"/>
  <c r="X292" i="38"/>
  <c r="W218" i="38"/>
  <c r="X299" i="38"/>
  <c r="X291" i="38"/>
  <c r="X290" i="38"/>
  <c r="X289" i="38"/>
  <c r="X296" i="38"/>
  <c r="X282" i="38"/>
  <c r="V13" i="38"/>
  <c r="V12" i="38"/>
  <c r="X213" i="38" s="1"/>
  <c r="X297" i="38"/>
  <c r="V157" i="38"/>
  <c r="X294" i="38"/>
  <c r="X298" i="38"/>
  <c r="X283" i="38"/>
  <c r="X284" i="38"/>
  <c r="X293" i="38"/>
  <c r="V156" i="38"/>
  <c r="X286" i="38"/>
  <c r="X217" i="38"/>
  <c r="Q65" i="38" a="1"/>
  <c r="Q65" i="38" s="1"/>
  <c r="W65" i="38" s="1"/>
  <c r="Q26" i="38" a="1"/>
  <c r="Q26" i="38" s="1"/>
  <c r="W26" i="38" s="1"/>
  <c r="Q123" i="38" a="1"/>
  <c r="Q123" i="38" s="1"/>
  <c r="W123" i="38" s="1"/>
  <c r="Q47" i="38" a="1"/>
  <c r="Q47" i="38" s="1"/>
  <c r="W47" i="38" s="1"/>
  <c r="Q31" i="38" a="1"/>
  <c r="Q31" i="38" s="1"/>
  <c r="W31" i="38" s="1"/>
  <c r="Q43" i="38" a="1"/>
  <c r="Q43" i="38" s="1"/>
  <c r="W43" i="38" s="1"/>
  <c r="Q120" i="38" a="1"/>
  <c r="Q120" i="38" s="1"/>
  <c r="W120" i="38" s="1"/>
  <c r="Q60" i="38" a="1"/>
  <c r="Q60" i="38" s="1"/>
  <c r="W60" i="38" s="1"/>
  <c r="Q135" i="38" a="1"/>
  <c r="Q135" i="38" s="1"/>
  <c r="W135" i="38" s="1"/>
  <c r="Q32" i="38" a="1"/>
  <c r="Q32" i="38" s="1"/>
  <c r="W32" i="38" s="1"/>
  <c r="Q122" i="38" a="1"/>
  <c r="Q122" i="38" s="1"/>
  <c r="W122" i="38" s="1"/>
  <c r="Q41" i="38" a="1"/>
  <c r="Q41" i="38" s="1"/>
  <c r="W41" i="38" s="1"/>
  <c r="Q74" i="38" a="1"/>
  <c r="Q74" i="38" s="1"/>
  <c r="W74" i="38" s="1"/>
  <c r="Q137" i="38" a="1"/>
  <c r="Q137" i="38" s="1"/>
  <c r="W137" i="38" s="1"/>
  <c r="Q34" i="38" a="1"/>
  <c r="Q34" i="38" s="1"/>
  <c r="W34" i="38" s="1"/>
  <c r="Q117" i="38" a="1"/>
  <c r="Q117" i="38" s="1"/>
  <c r="W117" i="38" s="1"/>
  <c r="Q89" i="38" a="1"/>
  <c r="Q89" i="38" s="1"/>
  <c r="W89" i="38" s="1"/>
  <c r="Q119" i="38" a="1"/>
  <c r="Q119" i="38" s="1"/>
  <c r="W119" i="38" s="1"/>
  <c r="Q69" i="38" a="1"/>
  <c r="Q69" i="38" s="1"/>
  <c r="W69" i="38" s="1"/>
  <c r="Q143" i="38" a="1"/>
  <c r="Q143" i="38" s="1"/>
  <c r="W143" i="38" s="1"/>
  <c r="Q61" i="38" a="1"/>
  <c r="Q61" i="38" s="1"/>
  <c r="W61" i="38" s="1"/>
  <c r="Q139" i="38" a="1"/>
  <c r="Q139" i="38" s="1"/>
  <c r="W139" i="38" s="1"/>
  <c r="Q126" i="38" a="1"/>
  <c r="Q126" i="38" s="1"/>
  <c r="W126" i="38" s="1"/>
  <c r="Q37" i="38" a="1"/>
  <c r="Q37" i="38" s="1"/>
  <c r="W37" i="38" s="1"/>
  <c r="Q55" i="38" a="1"/>
  <c r="Q55" i="38" s="1"/>
  <c r="W55" i="38" s="1"/>
  <c r="Q141" i="38" a="1"/>
  <c r="Q141" i="38" s="1"/>
  <c r="W141" i="38" s="1"/>
  <c r="Q30" i="38" a="1"/>
  <c r="Q30" i="38" s="1"/>
  <c r="W30" i="38" s="1"/>
  <c r="Q98" i="38" a="1"/>
  <c r="Q98" i="38" s="1"/>
  <c r="W98" i="38" s="1"/>
  <c r="Q100" i="38" a="1"/>
  <c r="Q100" i="38" s="1"/>
  <c r="W100" i="38" s="1"/>
  <c r="Q97" i="38" a="1"/>
  <c r="Q97" i="38" s="1"/>
  <c r="W97" i="38" s="1"/>
  <c r="Q92" i="38" a="1"/>
  <c r="Q92" i="38" s="1"/>
  <c r="W92" i="38" s="1"/>
  <c r="Q35" i="38" a="1"/>
  <c r="Q35" i="38" s="1"/>
  <c r="W35" i="38" s="1"/>
  <c r="Q109" i="38" a="1"/>
  <c r="Q109" i="38" s="1"/>
  <c r="W109" i="38" s="1"/>
  <c r="Q28" i="38" a="1"/>
  <c r="Q28" i="38" s="1"/>
  <c r="W28" i="38" s="1"/>
  <c r="Q39" i="38" a="1"/>
  <c r="Q39" i="38" s="1"/>
  <c r="W39" i="38" s="1"/>
  <c r="Q56" i="38" a="1"/>
  <c r="Q56" i="38" s="1"/>
  <c r="W56" i="38" s="1"/>
  <c r="Q128" i="38" a="1"/>
  <c r="Q128" i="38" s="1"/>
  <c r="W128" i="38" s="1"/>
  <c r="Q57" i="38" a="1"/>
  <c r="Q57" i="38" s="1"/>
  <c r="W57" i="38" s="1"/>
  <c r="Q149" i="38" a="1"/>
  <c r="Q149" i="38" s="1"/>
  <c r="W149" i="38" s="1"/>
  <c r="Q25" i="38" a="1"/>
  <c r="Q25" i="38" s="1"/>
  <c r="W25" i="38" s="1"/>
  <c r="Q130" i="38" a="1"/>
  <c r="Q130" i="38" s="1"/>
  <c r="W130" i="38" s="1"/>
  <c r="Q33" i="38" a="1"/>
  <c r="Q33" i="38" s="1"/>
  <c r="W33" i="38" s="1"/>
  <c r="Q59" i="38" a="1"/>
  <c r="Q59" i="38" s="1"/>
  <c r="W59" i="38" s="1"/>
  <c r="Q151" i="38" a="1"/>
  <c r="Q151" i="38" s="1"/>
  <c r="W151" i="38" s="1"/>
  <c r="Y216" i="38" s="1"/>
  <c r="Q23" i="38" a="1"/>
  <c r="Q23" i="38" s="1"/>
  <c r="W23" i="38" s="1"/>
  <c r="Q105" i="38" a="1"/>
  <c r="Q105" i="38" s="1"/>
  <c r="W105" i="38" s="1"/>
  <c r="Q102" i="38" a="1"/>
  <c r="Q102" i="38" s="1"/>
  <c r="W102" i="38" s="1"/>
  <c r="Q95" i="38" a="1"/>
  <c r="Q95" i="38" s="1"/>
  <c r="W95" i="38" s="1"/>
  <c r="Q67" i="38" a="1"/>
  <c r="Q67" i="38" s="1"/>
  <c r="W67" i="38" s="1"/>
  <c r="Q146" i="38" a="1"/>
  <c r="Q146" i="38" s="1"/>
  <c r="W146" i="38" s="1"/>
  <c r="Q96" i="38" a="1"/>
  <c r="Q96" i="38" s="1"/>
  <c r="W96" i="38" s="1"/>
  <c r="Q94" i="38" a="1"/>
  <c r="Q94" i="38" s="1"/>
  <c r="W94" i="38" s="1"/>
  <c r="Q140" i="38" a="1"/>
  <c r="Q140" i="38" s="1"/>
  <c r="W140" i="38" s="1"/>
  <c r="Q124" i="38" a="1"/>
  <c r="Q124" i="38" s="1"/>
  <c r="W124" i="38" s="1"/>
  <c r="Q27" i="38" a="1"/>
  <c r="Q27" i="38" s="1"/>
  <c r="W27" i="38" s="1"/>
  <c r="Q132" i="38" a="1"/>
  <c r="Q132" i="38" s="1"/>
  <c r="W132" i="38" s="1"/>
  <c r="Q62" i="38" a="1"/>
  <c r="Q62" i="38" s="1"/>
  <c r="W62" i="38" s="1"/>
  <c r="Q106" i="38" a="1"/>
  <c r="Q106" i="38" s="1"/>
  <c r="W106" i="38" s="1"/>
  <c r="Q134" i="38" a="1"/>
  <c r="Q134" i="38" s="1"/>
  <c r="W134" i="38" s="1"/>
  <c r="Q29" i="38" a="1"/>
  <c r="Q29" i="38" s="1"/>
  <c r="W29" i="38" s="1"/>
  <c r="Q64" i="38" a="1"/>
  <c r="Q64" i="38" s="1"/>
  <c r="W64" i="38" s="1"/>
  <c r="Q110" i="38" a="1"/>
  <c r="Q110" i="38" s="1"/>
  <c r="W110" i="38" s="1"/>
  <c r="Q111" i="38" a="1"/>
  <c r="Q111" i="38" s="1"/>
  <c r="W111" i="38" s="1"/>
  <c r="Q103" i="38" a="1"/>
  <c r="Q103" i="38" s="1"/>
  <c r="W103" i="38" s="1"/>
  <c r="Q90" i="38" a="1"/>
  <c r="Q90" i="38" s="1"/>
  <c r="W90" i="38" s="1"/>
  <c r="Q68" i="38" a="1"/>
  <c r="Q68" i="38" s="1"/>
  <c r="W68" i="38" s="1"/>
  <c r="Q145" i="38" a="1"/>
  <c r="Q145" i="38" s="1"/>
  <c r="W145" i="38" s="1"/>
  <c r="Q48" i="38" a="1"/>
  <c r="Q48" i="38" s="1"/>
  <c r="W48" i="38" s="1"/>
  <c r="Y287" i="38"/>
  <c r="Q142" i="38" a="1"/>
  <c r="Q142" i="38" s="1"/>
  <c r="W142" i="38" s="1"/>
  <c r="Q138" i="38" a="1"/>
  <c r="Q138" i="38" s="1"/>
  <c r="W138" i="38" s="1"/>
  <c r="Q72" i="38" a="1"/>
  <c r="Q72" i="38" s="1"/>
  <c r="W72" i="38" s="1"/>
  <c r="Q75" i="38" a="1"/>
  <c r="Q75" i="38" s="1"/>
  <c r="W75" i="38" s="1"/>
  <c r="Q125" i="38" a="1"/>
  <c r="Q125" i="38" s="1"/>
  <c r="W125" i="38" s="1"/>
  <c r="Q46" i="38" a="1"/>
  <c r="Q46" i="38" s="1"/>
  <c r="W46" i="38" s="1"/>
  <c r="Q73" i="38" a="1"/>
  <c r="Q73" i="38" s="1"/>
  <c r="W73" i="38" s="1"/>
  <c r="Q99" i="38" a="1"/>
  <c r="Q99" i="38" s="1"/>
  <c r="W99" i="38" s="1"/>
  <c r="Q101" i="38" a="1"/>
  <c r="Q101" i="38" s="1"/>
  <c r="W101" i="38" s="1"/>
  <c r="Q107" i="38" a="1"/>
  <c r="Q107" i="38" s="1"/>
  <c r="W107" i="38" s="1"/>
  <c r="Q66" i="38" a="1"/>
  <c r="Q66" i="38" s="1"/>
  <c r="W66" i="38" s="1"/>
  <c r="Q51" i="38" a="1"/>
  <c r="Q51" i="38" s="1"/>
  <c r="W51" i="38" s="1"/>
  <c r="Q144" i="38" a="1"/>
  <c r="Q144" i="38" s="1"/>
  <c r="W144" i="38" s="1"/>
  <c r="Q113" i="38" a="1"/>
  <c r="Q113" i="38" s="1"/>
  <c r="W113" i="38" s="1"/>
  <c r="Q44" i="38" a="1"/>
  <c r="Q44" i="38" s="1"/>
  <c r="W44" i="38" s="1"/>
  <c r="Q24" i="38" a="1"/>
  <c r="Q24" i="38" s="1"/>
  <c r="W24" i="38" s="1"/>
  <c r="Q58" i="38" a="1"/>
  <c r="Q58" i="38" s="1"/>
  <c r="W58" i="38" s="1"/>
  <c r="Q150" i="38" a="1"/>
  <c r="Q150" i="38" s="1"/>
  <c r="W150" i="38" s="1"/>
  <c r="Y215" i="38" s="1"/>
  <c r="Q127" i="38" a="1"/>
  <c r="Q127" i="38" s="1"/>
  <c r="W127" i="38" s="1"/>
  <c r="Q40" i="38" a="1"/>
  <c r="Q40" i="38" s="1"/>
  <c r="W40" i="38" s="1"/>
  <c r="Q88" i="38" a="1"/>
  <c r="Q88" i="38" s="1"/>
  <c r="W88" i="38" s="1"/>
  <c r="Q118" i="38" a="1"/>
  <c r="Q118" i="38" s="1"/>
  <c r="W118" i="38" s="1"/>
  <c r="Q129" i="38" a="1"/>
  <c r="Q129" i="38" s="1"/>
  <c r="W129" i="38" s="1"/>
  <c r="Q42" i="38" a="1"/>
  <c r="Q42" i="38" s="1"/>
  <c r="W42" i="38" s="1"/>
  <c r="Q85" i="38" a="1"/>
  <c r="Q85" i="38" s="1"/>
  <c r="W85" i="38" s="1"/>
  <c r="Q115" i="38" a="1"/>
  <c r="Q115" i="38" s="1"/>
  <c r="W115" i="38" s="1"/>
  <c r="Q114" i="38" a="1"/>
  <c r="Q114" i="38" s="1"/>
  <c r="W114" i="38" s="1"/>
  <c r="Q108" i="38" a="1"/>
  <c r="Q108" i="38" s="1"/>
  <c r="W108" i="38" s="1"/>
  <c r="Q70" i="38" a="1"/>
  <c r="Q70" i="38" s="1"/>
  <c r="W70" i="38" s="1"/>
  <c r="Q50" i="38" a="1"/>
  <c r="Q50" i="38" s="1"/>
  <c r="W50" i="38" s="1"/>
  <c r="W163" i="38" s="1"/>
  <c r="Q136" i="38" a="1"/>
  <c r="Q136" i="38" s="1"/>
  <c r="W136" i="38" s="1"/>
  <c r="Q121" i="38" a="1"/>
  <c r="Q121" i="38" s="1"/>
  <c r="W121" i="38" s="1"/>
  <c r="Q54" i="38" a="1"/>
  <c r="Q54" i="38" s="1"/>
  <c r="W54" i="38" s="1"/>
  <c r="Q84" i="38" a="1"/>
  <c r="Q84" i="38" s="1"/>
  <c r="W84" i="38" s="1"/>
  <c r="Q63" i="38" a="1"/>
  <c r="Q63" i="38" s="1"/>
  <c r="W63" i="38" s="1"/>
  <c r="Q91" i="38" a="1"/>
  <c r="Q91" i="38" s="1"/>
  <c r="W91" i="38" s="1"/>
  <c r="Q131" i="38" a="1"/>
  <c r="Q131" i="38" s="1"/>
  <c r="W131" i="38" s="1"/>
  <c r="Q36" i="38" a="1"/>
  <c r="Q36" i="38" s="1"/>
  <c r="W36" i="38" s="1"/>
  <c r="Q86" i="38" a="1"/>
  <c r="Q86" i="38" s="1"/>
  <c r="W86" i="38" s="1"/>
  <c r="Q45" i="38" a="1"/>
  <c r="Q45" i="38" s="1"/>
  <c r="W45" i="38" s="1"/>
  <c r="Q133" i="38" a="1"/>
  <c r="Q133" i="38" s="1"/>
  <c r="W133" i="38" s="1"/>
  <c r="Q38" i="38" a="1"/>
  <c r="Q38" i="38" s="1"/>
  <c r="W38" i="38" s="1"/>
  <c r="Q116" i="38" a="1"/>
  <c r="Q116" i="38" s="1"/>
  <c r="W116" i="38" s="1"/>
  <c r="Q104" i="38" a="1"/>
  <c r="Q104" i="38" s="1"/>
  <c r="W104" i="38" s="1"/>
  <c r="Q87" i="38" a="1"/>
  <c r="Q87" i="38" s="1"/>
  <c r="W87" i="38" s="1"/>
  <c r="Q93" i="38" a="1"/>
  <c r="Q93" i="38" s="1"/>
  <c r="W93" i="38" s="1"/>
  <c r="Q71" i="38" a="1"/>
  <c r="Q71" i="38" s="1"/>
  <c r="W71" i="38" s="1"/>
  <c r="Q52" i="38" a="1"/>
  <c r="Q52" i="38" s="1"/>
  <c r="W52" i="38" s="1"/>
  <c r="Y285" i="38" s="1"/>
  <c r="X281" i="38"/>
  <c r="Q17" i="38" a="1"/>
  <c r="Q17" i="38" s="1"/>
  <c r="W17" i="38" s="1"/>
  <c r="Q22" i="38" a="1"/>
  <c r="Q22" i="38" s="1"/>
  <c r="W22" i="38" s="1"/>
  <c r="Q20" i="38" a="1"/>
  <c r="Q20" i="38" s="1"/>
  <c r="W20" i="38" s="1"/>
  <c r="Q18" i="38" a="1"/>
  <c r="Q18" i="38" s="1"/>
  <c r="W18" i="38" s="1"/>
  <c r="Q21" i="38" a="1"/>
  <c r="Q21" i="38" s="1"/>
  <c r="W21" i="38" s="1"/>
  <c r="Q19" i="38" a="1"/>
  <c r="Q19" i="38" s="1"/>
  <c r="W19" i="38" s="1"/>
  <c r="Q13" i="38" a="1"/>
  <c r="Q13" i="38" s="1"/>
  <c r="W13" i="38" s="1"/>
  <c r="Q15" i="38" a="1"/>
  <c r="Q15" i="38" s="1"/>
  <c r="W15" i="38" s="1"/>
  <c r="Q16" i="38" a="1"/>
  <c r="Q16" i="38" s="1"/>
  <c r="W16" i="38" s="1"/>
  <c r="Q12" i="38" a="1"/>
  <c r="Q12" i="38" s="1"/>
  <c r="Q14" i="38" a="1"/>
  <c r="Q14" i="38" s="1"/>
  <c r="W14" i="38" s="1"/>
  <c r="W219" i="38" l="1"/>
  <c r="Y289" i="38"/>
  <c r="Y288" i="38"/>
  <c r="Y282" i="38"/>
  <c r="V155" i="38"/>
  <c r="V158" i="38" s="1"/>
  <c r="V160" i="38" s="1"/>
  <c r="Y283" i="38"/>
  <c r="Y296" i="38"/>
  <c r="Y299" i="38"/>
  <c r="Y294" i="38"/>
  <c r="X280" i="38"/>
  <c r="X301" i="38" s="1"/>
  <c r="X214" i="38"/>
  <c r="X218" i="38" s="1"/>
  <c r="Y217" i="38"/>
  <c r="Y292" i="38"/>
  <c r="W12" i="38"/>
  <c r="Y280" i="38" s="1"/>
  <c r="U159" i="38"/>
  <c r="U161" i="38"/>
  <c r="W302" i="38"/>
  <c r="Y298" i="38"/>
  <c r="W157" i="38"/>
  <c r="Y291" i="38"/>
  <c r="Y297" i="38"/>
  <c r="Y290" i="38"/>
  <c r="Y293" i="38"/>
  <c r="W156" i="38"/>
  <c r="Y286" i="38"/>
  <c r="Y284" i="38"/>
  <c r="Y281" i="38"/>
  <c r="Y214" i="38"/>
  <c r="X219" i="38" l="1"/>
  <c r="Y213" i="38"/>
  <c r="Y218" i="38" s="1"/>
  <c r="W155" i="38"/>
  <c r="W158" i="38" s="1"/>
  <c r="W161" i="38" s="1"/>
  <c r="V159" i="38"/>
  <c r="V161" i="38"/>
  <c r="X302" i="38"/>
  <c r="Y301" i="38"/>
  <c r="Y219" i="38" l="1"/>
  <c r="Y302" i="38"/>
  <c r="W159" i="38"/>
  <c r="W16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author>
  </authors>
  <commentList>
    <comment ref="A8" authorId="0" shapeId="0" xr:uid="{00000000-0006-0000-0200-000001000000}">
      <text>
        <r>
          <rPr>
            <sz val="10"/>
            <color indexed="81"/>
            <rFont val="Tahoma"/>
            <family val="2"/>
          </rPr>
          <t>Datum der letzten Änderung</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S</author>
    <author>Ines Bauer | Arqum</author>
  </authors>
  <commentList>
    <comment ref="B18" authorId="0" shapeId="0" xr:uid="{CB4459CB-A645-4BFA-A6D9-12F82B401B1E}">
      <text>
        <r>
          <rPr>
            <b/>
            <sz val="11"/>
            <color indexed="81"/>
            <rFont val="Segoe UI"/>
            <family val="2"/>
          </rPr>
          <t>Für welches Jahr gilt der Umrechnungsfaktor?</t>
        </r>
        <r>
          <rPr>
            <sz val="11"/>
            <color indexed="81"/>
            <rFont val="Segoe UI"/>
            <family val="2"/>
          </rPr>
          <t xml:space="preserve">
z.B. wenn Faktoren für Strom 2023 veröffentlich sind, aber 
für 2022 gelten, dann bitte 2022 angeben.
Wenn Faktor für mehrere Jahre gültig sein sollte, 
dann das höchste Jahr angeben.
</t>
        </r>
      </text>
    </comment>
    <comment ref="A30" authorId="0" shapeId="0" xr:uid="{18DA4DF1-1804-4FC8-B46E-24E375F26B00}">
      <text>
        <r>
          <rPr>
            <sz val="11"/>
            <color indexed="81"/>
            <rFont val="Segoe UI"/>
            <family val="2"/>
          </rPr>
          <t>Bezeichnung des Faktors</t>
        </r>
      </text>
    </comment>
    <comment ref="B30" authorId="1" shapeId="0" xr:uid="{2C5AE271-78D4-4781-B3F3-9758A01AF367}">
      <text>
        <r>
          <rPr>
            <b/>
            <sz val="10"/>
            <color indexed="81"/>
            <rFont val="Segoe UI"/>
            <family val="2"/>
          </rPr>
          <t xml:space="preserve">Hier wird das Jahr eingetragen, aus dem der Emissionsfaktor stammt. 
</t>
        </r>
        <r>
          <rPr>
            <sz val="10"/>
            <color indexed="81"/>
            <rFont val="Segoe UI"/>
            <family val="2"/>
          </rPr>
          <t xml:space="preserve">Hinweis: Es sollte immer der aktuellste verfügbare Faktor verwendet werden. </t>
        </r>
      </text>
    </comment>
    <comment ref="C30" authorId="1" shapeId="0" xr:uid="{AEBE2220-90B1-4DD9-BC9D-153E3D4CF6F2}">
      <text>
        <r>
          <rPr>
            <b/>
            <sz val="11"/>
            <color indexed="81"/>
            <rFont val="Segoe UI"/>
            <family val="2"/>
          </rPr>
          <t xml:space="preserve">Hier wird angegeben, wo die Emissionen anfallen:
</t>
        </r>
        <r>
          <rPr>
            <sz val="11"/>
            <color indexed="81"/>
            <rFont val="Segoe UI"/>
            <family val="2"/>
          </rPr>
          <t>'Direkt' für Scope 1 oder Scope 2 (Hinweis: Besondere Regelung bei Strom und Fernwärme hinsichtlich der Unterscheidung zwischen markt- und ortsbasiert).
'Vorkette' für Scope 3.
'Direkt+Vorkette', wenn eine Trennung der Emissionen nicht möglich ist.</t>
        </r>
        <r>
          <rPr>
            <sz val="9"/>
            <color indexed="81"/>
            <rFont val="Segoe UI"/>
            <family val="2"/>
          </rPr>
          <t xml:space="preserve">
</t>
        </r>
      </text>
    </comment>
    <comment ref="D30" authorId="0" shapeId="0" xr:uid="{3ACC66CB-0C20-4F3F-86E9-F6D9BD6B5FED}">
      <text>
        <r>
          <rPr>
            <b/>
            <sz val="11"/>
            <color indexed="81"/>
            <rFont val="Segoe UI"/>
            <family val="2"/>
          </rPr>
          <t>In welcher Einheit wird die Emissionsquelle gemessen?</t>
        </r>
        <r>
          <rPr>
            <sz val="11"/>
            <color indexed="81"/>
            <rFont val="Segoe UI"/>
            <family val="2"/>
          </rPr>
          <t xml:space="preserve">
Sollten für eine Emissionsquelle verschiedene Maße möglich sein 
(z.B. kann Gas in kWh, m³, kg gemessen werden), dann sollten  
mehrere Zeilen angelegt werden mit den Emissionsquellen-Bezeichnungen 
"Gas in kWh", "Gas in m³", "Gas in kg" und entsprechend auch Zahlenwert
und Bezugseinheit eintragen.</t>
        </r>
      </text>
    </comment>
    <comment ref="E30" authorId="0" shapeId="0" xr:uid="{D9D0867C-DACC-4908-BB8E-D49F30356B68}">
      <text>
        <r>
          <rPr>
            <b/>
            <sz val="11"/>
            <color indexed="81"/>
            <rFont val="Segoe UI"/>
            <family val="2"/>
          </rPr>
          <t>Numerischer Wert des Emissionsfaktors</t>
        </r>
        <r>
          <rPr>
            <sz val="11"/>
            <color indexed="81"/>
            <rFont val="Segoe UI"/>
            <family val="2"/>
          </rPr>
          <t xml:space="preserve">
Muss in der Einheit eingegeben werden, die 
in der Spalte rechts nebenan eingetragen ist.</t>
        </r>
      </text>
    </comment>
    <comment ref="F30" authorId="0" shapeId="0" xr:uid="{B0FB0C03-36CA-43CE-AAB9-EC35E5413CDC}">
      <text>
        <r>
          <rPr>
            <b/>
            <sz val="11"/>
            <color indexed="81"/>
            <rFont val="Segoe UI"/>
            <family val="2"/>
          </rPr>
          <t>Die Einheit des Emissionsfaktors</t>
        </r>
        <r>
          <rPr>
            <sz val="11"/>
            <color indexed="81"/>
            <rFont val="Segoe UI"/>
            <family val="2"/>
          </rPr>
          <t xml:space="preserve">
Wie viel Treibhausgase entstehen pro Bezugseinheit?
Sollte immer Kilogramm CO2-Äquivalente (kg CO2e)
pro Bezugseinheit eingegeben werden.</t>
        </r>
      </text>
    </comment>
    <comment ref="G30" authorId="0" shapeId="0" xr:uid="{4DC57A1E-68C2-4AD2-9CC9-347371FC57AC}">
      <text>
        <r>
          <rPr>
            <b/>
            <sz val="11"/>
            <color indexed="81"/>
            <rFont val="Segoe UI"/>
            <family val="2"/>
          </rPr>
          <t>Aus welcher Quelle stammt der Faktor?</t>
        </r>
        <r>
          <rPr>
            <sz val="11"/>
            <color indexed="81"/>
            <rFont val="Segoe UI"/>
            <family val="2"/>
          </rPr>
          <t xml:space="preserve">
Möglichst öffentlich zugängliche Datenbanken
ohne Lizenzbeschränkung angeben. 
Die Standards fordern möglichst einheitliche 
Bezüge der Faktoren aus wenigen Quellen.
</t>
        </r>
      </text>
    </comment>
    <comment ref="H30" authorId="0" shapeId="0" xr:uid="{62BA4C66-E4E7-498D-A545-B9FEA8010B70}">
      <text>
        <r>
          <rPr>
            <sz val="11"/>
            <color indexed="81"/>
            <rFont val="Segoe UI"/>
            <family val="2"/>
          </rPr>
          <t>Bei Bedarf können zusätzliche Informationen hier 
ergänzend eingefügt werden.</t>
        </r>
      </text>
    </comment>
    <comment ref="I30" authorId="0" shapeId="0" xr:uid="{FDF72865-B41B-4A3F-92AE-F6CFEF1A877C}">
      <text>
        <r>
          <rPr>
            <sz val="11"/>
            <color indexed="81"/>
            <rFont val="Segoe UI"/>
            <family val="2"/>
          </rPr>
          <t>Bei Bedarf können zusätzliche Informationen hier 
ergänzend eingefügt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Böhringer | Arqum</author>
  </authors>
  <commentList>
    <comment ref="A83" authorId="0" shapeId="0" xr:uid="{DF701BB5-A041-4D84-BF1B-A2C85C784940}">
      <text>
        <r>
          <rPr>
            <b/>
            <sz val="9"/>
            <color indexed="81"/>
            <rFont val="Segoe UI"/>
            <family val="2"/>
          </rPr>
          <t xml:space="preserve">Hinweis:
</t>
        </r>
        <r>
          <rPr>
            <sz val="9"/>
            <color indexed="81"/>
            <rFont val="Segoe UI"/>
            <family val="2"/>
          </rPr>
          <t>Die PV-Anlage wird im Jahr der Installation einmalig als Kapitalgut bilanziert. Die hier angegebenen PV-Strom-Mengen sind rein informativer Natur und gehen nicht in die Bilanz ein.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Boehringer | Arqum</author>
    <author>Anna Katharina</author>
  </authors>
  <commentList>
    <comment ref="M13" authorId="0" shapeId="0" xr:uid="{72755ED7-9712-4F11-942B-6FEF64E858E8}">
      <text>
        <r>
          <rPr>
            <sz val="9"/>
            <color indexed="81"/>
            <rFont val="Segoe UI"/>
            <family val="2"/>
          </rPr>
          <t>Wird vom Arqum-Beratenden eingetragen</t>
        </r>
      </text>
    </comment>
    <comment ref="A63" authorId="1" shapeId="0" xr:uid="{00000000-0006-0000-1200-000001000000}">
      <text>
        <r>
          <rPr>
            <sz val="10"/>
            <color indexed="81"/>
            <rFont val="Tahoma"/>
            <family val="2"/>
          </rPr>
          <t xml:space="preserve">Hier kann noch ein weiteres Kältemittel ergänzt werden.
Dafür müssen dann jedoch auch die Umrechnungsfaktoren in den Stammdaten eingetragen werden.
Neu hinzugefügte Kältemittel werden automatisch ins Dropdown übernommen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Arqum</author>
  </authors>
  <commentList>
    <comment ref="B12" authorId="0" shapeId="0" xr:uid="{00000000-0006-0000-0600-000002000000}">
      <text>
        <r>
          <rPr>
            <sz val="10"/>
            <color indexed="81"/>
            <rFont val="Tahoma"/>
            <family val="2"/>
          </rPr>
          <t>1 m³ = 1000 Liter Wasser</t>
        </r>
      </text>
    </comment>
    <comment ref="B16" authorId="0" shapeId="0" xr:uid="{4FC5933B-0A77-4731-823E-2F66F169605A}">
      <text>
        <r>
          <rPr>
            <sz val="10"/>
            <color indexed="81"/>
            <rFont val="Tahoma"/>
            <family val="2"/>
          </rPr>
          <t>1 m³ = 1000 Liter Wasser</t>
        </r>
      </text>
    </comment>
    <comment ref="B20" authorId="0" shapeId="0" xr:uid="{7B588FA4-24BA-44C5-B99F-12F748C6501E}">
      <text>
        <r>
          <rPr>
            <sz val="10"/>
            <color indexed="81"/>
            <rFont val="Tahoma"/>
            <family val="2"/>
          </rPr>
          <t>1 m³ = 1000 Liter Wasser</t>
        </r>
      </text>
    </comment>
    <comment ref="B24" authorId="0" shapeId="0" xr:uid="{5B0724E9-71FE-46E6-83B3-90D94170D882}">
      <text>
        <r>
          <rPr>
            <sz val="10"/>
            <color indexed="81"/>
            <rFont val="Tahoma"/>
            <family val="2"/>
          </rPr>
          <t>1 m³ = 1000 Liter Wasser</t>
        </r>
      </text>
    </comment>
    <comment ref="B28" authorId="0" shapeId="0" xr:uid="{C3F46F26-720B-4CF0-8CD9-37C1DF79C27E}">
      <text>
        <r>
          <rPr>
            <sz val="10"/>
            <color indexed="81"/>
            <rFont val="Tahoma"/>
            <family val="2"/>
          </rPr>
          <t>1 m³ = 1000 Liter Wasser</t>
        </r>
      </text>
    </comment>
    <comment ref="B32" authorId="0" shapeId="0" xr:uid="{CC3C29E6-0E4B-4008-8E45-93714EE2986D}">
      <text>
        <r>
          <rPr>
            <sz val="10"/>
            <color indexed="81"/>
            <rFont val="Tahoma"/>
            <family val="2"/>
          </rPr>
          <t>1 m³ = 1000 Liter Wasser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C14" authorId="0" shapeId="0" xr:uid="{948EF74D-7CFB-4BD7-B8F9-844CA293FB37}">
      <text>
        <r>
          <rPr>
            <sz val="9"/>
            <color indexed="81"/>
            <rFont val="Segoe UI"/>
            <family val="2"/>
          </rPr>
          <t>Bitte aus Dropdown-Menü auswählen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C19" authorId="0" shapeId="0" xr:uid="{549D85AD-0156-4958-8C65-CBB4A9F44965}">
      <text>
        <r>
          <rPr>
            <b/>
            <sz val="9"/>
            <color indexed="81"/>
            <rFont val="Segoe UI"/>
            <family val="2"/>
          </rPr>
          <t xml:space="preserve">Pkm = Personenkilometer
</t>
        </r>
        <r>
          <rPr>
            <sz val="9"/>
            <color indexed="81"/>
            <rFont val="Segoe UI"/>
            <family val="2"/>
          </rPr>
          <t>Bsp. Fahrt von 2 Mitarbeitern in gemietetem PKW = Strecke x 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E19" authorId="0" shapeId="0" xr:uid="{E144DF97-4848-439F-BD08-3A63275AED47}">
      <text>
        <r>
          <rPr>
            <b/>
            <sz val="9"/>
            <color indexed="81"/>
            <rFont val="Segoe UI"/>
            <family val="2"/>
          </rPr>
          <t>Bsp.: 2 MA 5 km + 1 MA 3 km = 13 Pkm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E16" authorId="0" shapeId="0" xr:uid="{BA43BA55-7B18-4DA4-8F29-AE5649790354}">
      <text>
        <r>
          <rPr>
            <b/>
            <sz val="9"/>
            <color indexed="81"/>
            <rFont val="Segoe UI"/>
            <family val="2"/>
          </rPr>
          <t>Bsp.: 2 MA 5 km + 1 MA 3 km = 13 Pkm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Arqum - Franziska Lüke</author>
    <author>Hanna Hertle</author>
    <author>Linda Böhringer | Arqum</author>
  </authors>
  <commentList>
    <comment ref="C13" authorId="0" shapeId="0" xr:uid="{6903A317-E6B5-491F-AB32-4B4163F6FC57}">
      <text>
        <r>
          <rPr>
            <sz val="9"/>
            <color indexed="81"/>
            <rFont val="Segoe UI"/>
            <family val="2"/>
          </rPr>
          <t>7,8 Arbeitszeit +0,5 Pause +Puffer (Mehrarbeit etc.) = 9 h</t>
        </r>
      </text>
    </comment>
    <comment ref="C14" authorId="0" shapeId="0" xr:uid="{57886323-22E5-4144-AAA3-D290E2878DAF}">
      <text>
        <r>
          <rPr>
            <sz val="9"/>
            <color indexed="81"/>
            <rFont val="Segoe UI"/>
            <family val="2"/>
          </rPr>
          <t xml:space="preserve">Quelle: EcoAct (2020)
Homeworking emissions Whitepaper
</t>
        </r>
      </text>
    </comment>
    <comment ref="C15" authorId="0" shapeId="0" xr:uid="{027377DB-BB5E-4493-AB41-EA2A0C8C4978}">
      <text>
        <r>
          <rPr>
            <sz val="9"/>
            <color indexed="81"/>
            <rFont val="Segoe UI"/>
            <family val="2"/>
          </rPr>
          <t xml:space="preserve">Quelle: EcoAct (2020)
Homeworking emissions Whitepaper
</t>
        </r>
      </text>
    </comment>
    <comment ref="C16" authorId="1" shapeId="0" xr:uid="{9E1710D1-CE2C-4F3D-9BF6-CD2562453288}">
      <text>
        <r>
          <rPr>
            <b/>
            <sz val="9"/>
            <color indexed="81"/>
            <rFont val="Segoe UI"/>
            <family val="2"/>
          </rPr>
          <t>Hanna Hertle:</t>
        </r>
        <r>
          <rPr>
            <sz val="9"/>
            <color indexed="81"/>
            <rFont val="Segoe UI"/>
            <family val="2"/>
          </rPr>
          <t xml:space="preserve">
Quelle: Umweltbundesamt (2020). Energie- und Ressourceneffizienz digitaler Infrastrukturen - Ergebnisse des Forschungsprojektes „Green Cloud-Computing"</t>
        </r>
      </text>
    </comment>
    <comment ref="C18" authorId="2" shapeId="0" xr:uid="{888DFF0B-F9B3-4A6A-9E8F-224AA8046120}">
      <text>
        <r>
          <rPr>
            <sz val="9"/>
            <color indexed="81"/>
            <rFont val="Segoe UI"/>
            <family val="2"/>
          </rPr>
          <t>Der Faktor ist hier manuell einzutragen (Übernahme aus Tabellenblatt Emissionsfaktoren).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B14" authorId="0" shapeId="0" xr:uid="{CBAC0645-E7A5-44FB-890A-288E1C933B0D}">
      <text>
        <r>
          <rPr>
            <sz val="9"/>
            <color indexed="81"/>
            <rFont val="Segoe UI"/>
            <family val="2"/>
          </rPr>
          <t>Bitte  aus Dropdownmenü auswählen und Einheit entsprechend anpassen.</t>
        </r>
      </text>
    </comment>
    <comment ref="B17" authorId="0" shapeId="0" xr:uid="{1690CD7F-90D2-43D5-8080-4CC29890AC2D}">
      <text>
        <r>
          <rPr>
            <sz val="9"/>
            <color indexed="81"/>
            <rFont val="Segoe UI"/>
            <family val="2"/>
          </rPr>
          <t xml:space="preserve">Bitte genutzes Kältemittel eintragen
</t>
        </r>
      </text>
    </comment>
    <comment ref="B21" authorId="0" shapeId="0" xr:uid="{AFDBAD46-3547-4FFC-9B6F-219C0EDEA0E9}">
      <text>
        <r>
          <rPr>
            <sz val="9"/>
            <color indexed="81"/>
            <rFont val="Segoe UI"/>
            <family val="2"/>
          </rPr>
          <t>Bitte  aus Dropdownmenü auswählen und Einheit entsprechend anpassen.</t>
        </r>
      </text>
    </comment>
    <comment ref="B24" authorId="0" shapeId="0" xr:uid="{3865BEEB-2F1F-45E9-80C1-7CEBEE239A16}">
      <text>
        <r>
          <rPr>
            <sz val="9"/>
            <color indexed="81"/>
            <rFont val="Segoe UI"/>
            <family val="2"/>
          </rPr>
          <t xml:space="preserve">Bitte genutzes Kältemittel eintragen
</t>
        </r>
      </text>
    </comment>
    <comment ref="B28" authorId="0" shapeId="0" xr:uid="{5495DFD7-CFB2-4B57-A94F-5BA24D539160}">
      <text>
        <r>
          <rPr>
            <sz val="9"/>
            <color indexed="81"/>
            <rFont val="Segoe UI"/>
            <family val="2"/>
          </rPr>
          <t>Bitte  aus Dropdownmenü auswählen und Einheit entsprechend anpassen.</t>
        </r>
      </text>
    </comment>
    <comment ref="B31" authorId="0" shapeId="0" xr:uid="{719C7903-C783-4FA7-82A3-875E553FC691}">
      <text>
        <r>
          <rPr>
            <sz val="9"/>
            <color indexed="81"/>
            <rFont val="Segoe UI"/>
            <family val="2"/>
          </rPr>
          <t xml:space="preserve">Bitte genutzes Kältemittel eintragen
</t>
        </r>
      </text>
    </comment>
    <comment ref="B35" authorId="0" shapeId="0" xr:uid="{22F59EDD-30BF-4DBC-B33B-F0E49DEF862A}">
      <text>
        <r>
          <rPr>
            <sz val="9"/>
            <color indexed="81"/>
            <rFont val="Segoe UI"/>
            <family val="2"/>
          </rPr>
          <t>Bitte  aus Dropdownmenü auswählen und Einheit entsprechend anpassen.</t>
        </r>
      </text>
    </comment>
    <comment ref="B38" authorId="0" shapeId="0" xr:uid="{F75365CD-E378-481E-956D-100A4F8289FF}">
      <text>
        <r>
          <rPr>
            <sz val="9"/>
            <color indexed="81"/>
            <rFont val="Segoe UI"/>
            <family val="2"/>
          </rPr>
          <t xml:space="preserve">Bitte genutzes Kältemittel eintragen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G12" authorId="0" shapeId="0" xr:uid="{52B06EB7-D3A2-4BFB-9313-AFC5BBF886B2}">
      <text>
        <r>
          <rPr>
            <sz val="9"/>
            <color indexed="81"/>
            <rFont val="Segoe UI"/>
            <family val="2"/>
          </rPr>
          <t xml:space="preserve">    A / hoch: Es liegen vollständige, plausible Aktivitätsdaten und deren Nachweise vor (Primärquelle)
    B / mittel: Es liegen vollständige, plausible Aktivitätsdaten und deren Nachweise für einen belastbaren Richtwert vor (Sekundärquelle)
    C / gering: Es liegen erste (lückenhafte) Informationen und Nachweise vor, die zur abschätzenden Berechnung der Aktivitätsdaten herangezogen werden können. Oder: Mangels Daten für das betroffene Jahr wurde der Durchschnitt über die Werte der Vorjahre gebildet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Ines Bauer | Arqum</author>
    <author>Linda Böhringer | Arqum</author>
  </authors>
  <commentList>
    <comment ref="B54" authorId="0" shapeId="0" xr:uid="{084D1B5C-EBAB-4780-A054-AB56FFD87D84}">
      <text>
        <r>
          <rPr>
            <b/>
            <sz val="12"/>
            <color indexed="81"/>
            <rFont val="Segoe UI"/>
            <family val="2"/>
          </rPr>
          <t xml:space="preserve">Bitte Vollständigkeit prüfen: </t>
        </r>
        <r>
          <rPr>
            <sz val="12"/>
            <color indexed="81"/>
            <rFont val="Segoe UI"/>
            <family val="2"/>
          </rPr>
          <t>Für jede Position in Scope 1 und 2 muss es auch hier eine Zeile geben</t>
        </r>
      </text>
    </comment>
    <comment ref="B66" authorId="0" shapeId="0" xr:uid="{04DAC453-EFD3-47A0-9507-21C3001DA006}">
      <text>
        <r>
          <rPr>
            <b/>
            <sz val="12"/>
            <color indexed="81"/>
            <rFont val="Segoe UI"/>
            <family val="2"/>
          </rPr>
          <t xml:space="preserve">Bei Bedarf: </t>
        </r>
        <r>
          <rPr>
            <sz val="12"/>
            <color indexed="81"/>
            <rFont val="Segoe UI"/>
            <family val="2"/>
          </rPr>
          <t>weitere Zeilen für weitere bezogene Güter einfügen</t>
        </r>
      </text>
    </comment>
    <comment ref="B76" authorId="1" shapeId="0" xr:uid="{292EDAFC-8502-42CB-80A8-3152E4173225}">
      <text>
        <r>
          <rPr>
            <sz val="9"/>
            <color indexed="81"/>
            <rFont val="Segoe UI"/>
            <family val="2"/>
          </rPr>
          <t>Bei Bedarf weitere Zeilen einfügen</t>
        </r>
      </text>
    </comment>
    <comment ref="R147" authorId="1" shapeId="0" xr:uid="{0C076E33-CE05-4373-A4CE-DFF91275E53E}">
      <text>
        <r>
          <rPr>
            <sz val="9"/>
            <color indexed="81"/>
            <rFont val="Segoe UI"/>
            <family val="2"/>
          </rPr>
          <t xml:space="preserve">Formel ist bei Bedarf manuell hinzuzufügen
</t>
        </r>
      </text>
    </comment>
    <comment ref="C168" authorId="1" shapeId="0" xr:uid="{A27E8F8D-9269-4F8C-85EA-F928CE8262E4}">
      <text>
        <r>
          <rPr>
            <sz val="9"/>
            <color indexed="81"/>
            <rFont val="Segoe UI"/>
            <family val="2"/>
          </rPr>
          <t>Kompensierte Bilanzpositionen können hier optional angegeben werden.</t>
        </r>
      </text>
    </comment>
    <comment ref="S290" authorId="1" shapeId="0" xr:uid="{7B5C97A1-D23B-4B5E-A158-ED226908C526}">
      <text>
        <r>
          <rPr>
            <sz val="9"/>
            <color indexed="81"/>
            <rFont val="Segoe UI"/>
            <family val="2"/>
          </rPr>
          <t>Formel ist auf Vollständigkeit zu prüfen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<sst xmlns="http://schemas.openxmlformats.org/spreadsheetml/2006/main" count="1719" uniqueCount="574">
  <si>
    <t>Datenerhebung</t>
  </si>
  <si>
    <t xml:space="preserve">Schritt für Schritt Anleitung </t>
  </si>
  <si>
    <t xml:space="preserve">1. Farbschema </t>
  </si>
  <si>
    <t xml:space="preserve">Folgendes Farbschema gilt beim Bearbeiten des Dokumentes zu beachten: </t>
  </si>
  <si>
    <t>Bilanzierungspflicht (Scope 1 &amp; 2)</t>
  </si>
  <si>
    <t>Bilanzierung je nach Wesentlichkeit (Scope 3)</t>
  </si>
  <si>
    <t>Markierung Eingabezellen</t>
  </si>
  <si>
    <t>Daten werden organisations-individuell eingegeben</t>
  </si>
  <si>
    <t>Inhalte werden automatisch berechnet (Formeln sind hinterlegt)</t>
  </si>
  <si>
    <t>Inhalte sind unveränderlich</t>
  </si>
  <si>
    <t>Inhalte gehen in Tabellenblatt "THG-Bilanz" ein</t>
  </si>
  <si>
    <t>2. Vorbereitung der Datenerhebung &amp; Anpassung an Wesentlichkeitsanalyse</t>
  </si>
  <si>
    <t>Im Stammdatenblatt sind zunächst alle relevanten Informationen zur Organisation auszufüllen. Besonders wichtig ist dabei die Festlegung des Startjahres der Bilanz sowie der System- und Bilanzgrenzen, einschließlich eventueller Änderungen in Folgejahren. Wenn Sie über mehrere Standorte verfügen, können Sie diese ebenfalls eintragen. Nach dem Eintragen passen sich die Datenblätter entsprechend an und die Standorte können mittels Dropdownmenü ausgewählt werden, um standortspezifische Aktivitätsdaten einzutragen und die Emissionen präzise berechnen zu können. 
Die Wesentlichkeitsanalyse legt fest, welche Emissionsquellen bilanziert werden sollen. Dabei gilt:
- Alle in der Wesentlichkeitsanalyse identifizierten Scope-1- und Scope-2-Emissionsquellen müssen gemäß den Vorgaben des Greenhouse Gas Protocol (GHGP) bilanziert werden.
- Für Scope 3 werden in der Regel mindestens fünf wesentliche Kategorien bilanziert.
Basierend auf diesen Ergebnissen ist die Datenerhebung anzupassen. Dazu werden alle nicht relevanten Reiter ausgeblendet, und die Emissionsquellen in den entsprechenden Reitern in die Zellen eingetragen. Je nach Emissionsquelle und Kategorie erfolgt dies entweder über ein Dropdownmenü oder durch manuelle Eingabe.
Abschließend muss auch der Reiter „Inhalt“ angepasst werden. Das bedeutet, dass ausgeblendete Reiter dort ebenfalls nicht angezeigt werden sollten. Über den Reiter „Inhalt“ können Sie per Link direkt zu einem gewünschten Reiter navigieren.</t>
  </si>
  <si>
    <t xml:space="preserve">4. Aktivitätsdaten &amp; Emissionsfaktoren einpflegen </t>
  </si>
  <si>
    <r>
      <t xml:space="preserve">Nach erfolgreicher Anpassung der Datenerhebung an die Ergebnisse der Wesentlichkeitsanalyse können nun die Aktivitätsdaten und die passenden Emissionsfaktoren eingepflegt werden. Die Aktivitätsdaten werden in den jeweiligen Reitern erfasst, die Emissionsfaktoren im Reiter "Emissionsfaktoren". Konkrete Anwendungshinweise beim Einpflegen der Emissionsfaktoren können Sie den Notizen in den einzelnen Spalten entnehmen. Diese sind durch ein rotes Dreieck im rechten oberen Eck einer Zelle gekennzeichnet. 
</t>
    </r>
    <r>
      <rPr>
        <i/>
        <sz val="10"/>
        <rFont val="Verdana"/>
        <family val="2"/>
      </rPr>
      <t xml:space="preserve">Wichtig: </t>
    </r>
    <r>
      <rPr>
        <sz val="10"/>
        <rFont val="Verdana"/>
        <family val="2"/>
      </rPr>
      <t>Die Einheit der Emissionsquelle (Bezugseinheit) muss mit der des Emissionsfaktors übereinstimmen. Beispiel: Sind die Aktivitätsdaten der Emissionsquelle „Strom“ in kWh angegeben, muss der Emissionsfaktor in CO₂e/kWh vorliegen. Falls dies nicht der Fall ist, müssen entsprechende Umrechnungsfaktoren verwendet werden</t>
    </r>
    <r>
      <rPr>
        <i/>
        <sz val="10"/>
        <rFont val="Verdana"/>
        <family val="2"/>
      </rPr>
      <t>.</t>
    </r>
    <r>
      <rPr>
        <sz val="10"/>
        <rFont val="Verdana"/>
        <family val="2"/>
      </rPr>
      <t xml:space="preserve"> 
</t>
    </r>
    <r>
      <rPr>
        <i/>
        <sz val="10"/>
        <rFont val="Verdana"/>
        <family val="2"/>
      </rPr>
      <t xml:space="preserve">Weitere Hinweise: </t>
    </r>
    <r>
      <rPr>
        <sz val="10"/>
        <rFont val="Verdana"/>
        <family val="2"/>
      </rPr>
      <t xml:space="preserve">
- Im Reiter „Abfall“ müssen gegebenenfalls weitere Bezeichnungen des Abfalls ergänzt werden.
- Der Reiter „Bezogene Güter“ umfasst alle eingekauften Güter und Kapitalgüter. Falls Kapitalgüter berücksichtigt werden, sind diese entsprechend zu kennzeichnen (z. B. durch Einfügen einer Überschrift „Kapitalgüter“ in die Tabelle).
- Für die Pendleremissionen gibt es drei verschiedene Reiter (A, B, C), von denen jedoch nur einer ausgefüllt werden muss – abhängig davon, wie die benötigten Daten ermittelt wurden (Durchschnittsentfernung, Umfrage oder Berechnung anhand von Personaldaten)
</t>
    </r>
  </si>
  <si>
    <t xml:space="preserve">5. Anpassung des Reiters THG-Bilanz </t>
  </si>
  <si>
    <r>
      <t xml:space="preserve">Nachdem die Emissionsfaktoren und Aktivitätstdaten eingepflegt wurden, müssen im Tabellenblatt "THG-Bilanz" einige Punkte angepasst werden, um die Berechnungen durchführen zu können.
</t>
    </r>
    <r>
      <rPr>
        <u/>
        <sz val="10"/>
        <rFont val="Verdana"/>
        <family val="2"/>
      </rPr>
      <t>a. Hinzufügen neuer Zeilen bei "Bezogene Güter" &amp; "Kapitalgüter"</t>
    </r>
    <r>
      <rPr>
        <sz val="10"/>
        <rFont val="Verdana"/>
        <family val="2"/>
      </rPr>
      <t xml:space="preserve">
Falls in der Bilanz mehr Zeilen als vorgesehen bei "Bezogene Güter" und "Kapitalgüter" benötigt werden, müssen diese im Reiter "THG-Bilanz" händisch hinzugefügt werden. Achten Sie darauf, die Berechnungsformeln in die neuen Zeilen zu übernehmen. Dazu können Sie die bestehenden Zellen nach unten ziehen; die Zellbezüge werden dabei automatisch an die neuen Zeilen angepasst.
            </t>
    </r>
  </si>
  <si>
    <r>
      <rPr>
        <u/>
        <sz val="10"/>
        <rFont val="Verdana"/>
        <family val="2"/>
      </rPr>
      <t>b. Aktivitätsdaten und Emissionsfaktoren verknüpfen</t>
    </r>
    <r>
      <rPr>
        <sz val="10"/>
        <rFont val="Verdana"/>
        <family val="2"/>
      </rPr>
      <t xml:space="preserve">
Nachdem die Emissionsfaktoren ermittelt und in die Datenerhebung eingetragen wurden, müssen diese noch in den Reiter THG-Bilanz übertragen werden, um die Berechnung zu ermöglichen.</t>
    </r>
  </si>
  <si>
    <t xml:space="preserve">Dafür müssen im Reiter "THG-Bilanz" die Spalten D bis K eingeblendet sein. In der Spalte D "Bezeichnung Emissionsfaktor" muss der Titel des Emissionsfaktors (vgl. Reiter "Emissionsfaktoren" Spalte "Emissionsquellen") eingetragen werden. Dabei ist darauf zu achten, dass dieser exakt gleich übernommen wird und sich keine Leerzeichen vor oder nach der Bezeichnung befinden. 
</t>
  </si>
  <si>
    <t>In der Spalte E "Systemgrenze" muss der Erfassungsbereich (vgl. Reiter "Emissionsfaktor") eingetragen werden. Auch dieser muss exakt gleich übernommen werden.</t>
  </si>
  <si>
    <t>Wurden alle Angaben korrekt eingegeben, funktionieren die hinterlegten Formeln sofort, und im grün markierten Feld erscheint der berechnete Wert. Damit ist die Übertragung der Emissionsfaktoren erfolgreich abgeschlossen.</t>
  </si>
  <si>
    <t xml:space="preserve">6. Sonstige Hinweise </t>
  </si>
  <si>
    <r>
      <t xml:space="preserve">Reiter Datenqualität 
</t>
    </r>
    <r>
      <rPr>
        <sz val="10"/>
        <rFont val="Verdana"/>
        <family val="2"/>
      </rPr>
      <t>Das GHG-Protokoll schreibt die Bestimmung der Datenqualität  verpflichtend vor. Diese können Sie in Spalte G des entsprechenden Reiters dokumentieren. Verwenden Sie für die Einordnung zusätzlich die Angaben aus den Spalten D bis F. Falls sich die Erhebungsmethoden im Laufe der Jahre ändern, können Sie dies entsprechend in Spalte H vermerken.</t>
    </r>
    <r>
      <rPr>
        <u/>
        <sz val="10"/>
        <rFont val="Verdana"/>
        <family val="2"/>
      </rPr>
      <t xml:space="preserve">
</t>
    </r>
  </si>
  <si>
    <t>Inhaltsübersicht</t>
  </si>
  <si>
    <t>Organisation:</t>
  </si>
  <si>
    <t>Datum:</t>
  </si>
  <si>
    <t>Register</t>
  </si>
  <si>
    <t>Verknüpfung</t>
  </si>
  <si>
    <t>Beschreibung</t>
  </si>
  <si>
    <t>Allgemeines</t>
  </si>
  <si>
    <t>Stammdaten</t>
  </si>
  <si>
    <t>Link</t>
  </si>
  <si>
    <t>Unternehmensdaten + Zuständigkeiten</t>
  </si>
  <si>
    <t>Emissionsfaktoren</t>
  </si>
  <si>
    <t>Umrechnungsfaktoren</t>
  </si>
  <si>
    <t>Daten</t>
  </si>
  <si>
    <t>Energie</t>
  </si>
  <si>
    <t>Eingabe der Energiedaten</t>
  </si>
  <si>
    <t>Kältemittel</t>
  </si>
  <si>
    <t>Übersicht über Kälteanlagen und Kältemittelverluste</t>
  </si>
  <si>
    <t>Wasser</t>
  </si>
  <si>
    <t>Eingabe der Wasserdaten</t>
  </si>
  <si>
    <t>Abfall</t>
  </si>
  <si>
    <t>Eingabe der Abfalldaten</t>
  </si>
  <si>
    <t>Bezogene Güter</t>
  </si>
  <si>
    <t>Eingabe von Verbrauchsgüter</t>
  </si>
  <si>
    <t>Kapitalgüter</t>
  </si>
  <si>
    <t>Eingabe von Gebrauchsgütern</t>
  </si>
  <si>
    <t>Dienstreisen</t>
  </si>
  <si>
    <t>Übersicht über Dienstreisen</t>
  </si>
  <si>
    <t>Pendleremissionen_A</t>
  </si>
  <si>
    <t>Errechnung Mitarbeiteranreise Durchschnittsentfernung</t>
  </si>
  <si>
    <t>Pendleremissionen_B</t>
  </si>
  <si>
    <t>Erhebung Mitarbeiteranreise Umfrage</t>
  </si>
  <si>
    <t>Pendleremissionen_C</t>
  </si>
  <si>
    <t xml:space="preserve">Erhebung anhand der vorliegenden Personaldaten </t>
  </si>
  <si>
    <t>Homeoffice</t>
  </si>
  <si>
    <t>Emissionen aus Strom und Datenübertragung</t>
  </si>
  <si>
    <t>Dienstleister-Anreise</t>
  </si>
  <si>
    <t>Zurückgelegte Kilometer durch Dienstleister</t>
  </si>
  <si>
    <t>Transporte (vorgelagert)</t>
  </si>
  <si>
    <t>Zurückgelegte Kilometer Anlieferungen</t>
  </si>
  <si>
    <t>Transporte (nachgelagert)</t>
  </si>
  <si>
    <t>Zurückgelegte Kilometer Auslieferungen</t>
  </si>
  <si>
    <t>Angemietete Liegenschaften</t>
  </si>
  <si>
    <t>Liegenschaften in Miete, die nicht in Scope 1/2 bilanziert werden</t>
  </si>
  <si>
    <t>Datenqualität</t>
  </si>
  <si>
    <t>Datenquelle &amp; Bewertung der Qualität</t>
  </si>
  <si>
    <t>Auswertung der Daten</t>
  </si>
  <si>
    <t>THG-Bilanz</t>
  </si>
  <si>
    <r>
      <t>Auswertung der THG</t>
    </r>
    <r>
      <rPr>
        <vertAlign val="subscript"/>
        <sz val="12"/>
        <rFont val="Verdana"/>
        <family val="2"/>
      </rPr>
      <t xml:space="preserve"> </t>
    </r>
    <r>
      <rPr>
        <sz val="12"/>
        <rFont val="Verdana"/>
        <family val="2"/>
      </rPr>
      <t>-Emissionen Gesamt</t>
    </r>
  </si>
  <si>
    <t>Eingabe der Stammdaten</t>
  </si>
  <si>
    <t>Bearbeitungsdatum (letzte Änderung)</t>
  </si>
  <si>
    <t>Unternehmensdaten</t>
  </si>
  <si>
    <t>Name Unternehmen / Organisation</t>
  </si>
  <si>
    <t>Adresse</t>
  </si>
  <si>
    <t>(des Hauptstandortes)</t>
  </si>
  <si>
    <t>Verantwortlicher Mitarbeitender</t>
  </si>
  <si>
    <t>Branche</t>
  </si>
  <si>
    <t>Kurzbeschreibung der Tätigkeit</t>
  </si>
  <si>
    <t>Anzahl Mitarbeitende gesamt</t>
  </si>
  <si>
    <t>Bilanzierungsrahmen</t>
  </si>
  <si>
    <t>Das Startjahr für die Erhebung ist:</t>
  </si>
  <si>
    <t>Bitte Startjahr nachträglich nicht mehr ändern.</t>
  </si>
  <si>
    <t>Standort</t>
  </si>
  <si>
    <t>Bezeichnung</t>
  </si>
  <si>
    <t>Standort 1</t>
  </si>
  <si>
    <t>Standort 2</t>
  </si>
  <si>
    <t>Standort 3</t>
  </si>
  <si>
    <t>Standort 4</t>
  </si>
  <si>
    <t>Standort 5</t>
  </si>
  <si>
    <t>Systemgrenze im Basisjahr</t>
  </si>
  <si>
    <t>Änderungen der Bilanzgrenze</t>
  </si>
  <si>
    <t>Organisatorische Systemgrenze:</t>
  </si>
  <si>
    <t>Bilanzierungsansatz organistorische Systemgrenze:</t>
  </si>
  <si>
    <t>Operativer Kontrollansatz</t>
  </si>
  <si>
    <t>Operative Bilanzgrenze:</t>
  </si>
  <si>
    <t>- Scope 1:</t>
  </si>
  <si>
    <t>- Scope 2:</t>
  </si>
  <si>
    <t>- Scope 3:</t>
  </si>
  <si>
    <t>zurück zum Inhalt</t>
  </si>
  <si>
    <t>Hinweise:</t>
  </si>
  <si>
    <t>Die Emissionsfaktor für Strom und Fernwärme sind den entsprechenden Jahresrechnung zu entnehmen.</t>
  </si>
  <si>
    <t xml:space="preserve">Weitere Emissionsfaktoren können Datenbanken wie Gemis oder DEFRA entnommen werden. Bitte stets auf Übereinstimmung der jeweiligen Einheit achten. </t>
  </si>
  <si>
    <t>Aktualisierungsrhytmus Emissionsfaktoren:</t>
  </si>
  <si>
    <t>Die Emissionsfaktoren werden alle x Jahre aktualisiert</t>
  </si>
  <si>
    <t>Jahre</t>
  </si>
  <si>
    <t>Letzte Aktualisierung:</t>
  </si>
  <si>
    <t>Bezugsjahr</t>
  </si>
  <si>
    <t>Basis-Einheit</t>
  </si>
  <si>
    <t xml:space="preserve">Faktor  </t>
  </si>
  <si>
    <t>Einheit Umrech-nungsfaktor</t>
  </si>
  <si>
    <t>Quelle</t>
  </si>
  <si>
    <t>Kommentar</t>
  </si>
  <si>
    <t>Heizöl (leicht)</t>
  </si>
  <si>
    <t>Liter</t>
  </si>
  <si>
    <t>kWh/Liter</t>
  </si>
  <si>
    <t>Gemis: Öl-leicht-DE-HH/KV-2020</t>
  </si>
  <si>
    <t xml:space="preserve">Erdgas  </t>
  </si>
  <si>
    <t>m³</t>
  </si>
  <si>
    <t>kWh/m³</t>
  </si>
  <si>
    <t>Gemis: Erdgas-DE</t>
  </si>
  <si>
    <t>Flüssiggas / Propan</t>
  </si>
  <si>
    <t>kg</t>
  </si>
  <si>
    <t>kWh/kg</t>
  </si>
  <si>
    <t xml:space="preserve">Gemis: Flüssiggas-Propan (Gas) </t>
  </si>
  <si>
    <t>Holz-Pellets</t>
  </si>
  <si>
    <t>Gemis: Holz-DE-Pellets-2020 (Heizwert)</t>
  </si>
  <si>
    <t>Hackschnitzel</t>
  </si>
  <si>
    <t>Gemis: Holz-DE-Wald-Hackschnitzel-2020</t>
  </si>
  <si>
    <t>Diesel</t>
  </si>
  <si>
    <t>Gemis: Diesel-DE-2020 (inkl. Bio)</t>
  </si>
  <si>
    <t>Benzin</t>
  </si>
  <si>
    <t>Gemis: Benzin-DE-2020 (inkl. Bio)</t>
  </si>
  <si>
    <t>Erdgas (CNG)</t>
  </si>
  <si>
    <t>Gemis: Erdgas-DE-CNG-2020</t>
  </si>
  <si>
    <t>Autogas (LPG)</t>
  </si>
  <si>
    <t>Gemis: Flüssiggas-LPG-DE-2020</t>
  </si>
  <si>
    <t>Emissionsquelle</t>
  </si>
  <si>
    <t>Erfassungsbereich</t>
  </si>
  <si>
    <t>Bezugseinheit</t>
  </si>
  <si>
    <t>Emissionsfaktor</t>
  </si>
  <si>
    <t>Einheit</t>
  </si>
  <si>
    <t>Geltungsbereich</t>
  </si>
  <si>
    <t>Strom</t>
  </si>
  <si>
    <t>Direkt Marktbasiert</t>
  </si>
  <si>
    <t>kWh</t>
  </si>
  <si>
    <t>kg CO2e/kWh</t>
  </si>
  <si>
    <t>z.B. Rechnung Stromversorger</t>
  </si>
  <si>
    <t>Fernwärme</t>
  </si>
  <si>
    <t>Strom ortsbasiert Deutschland [kWh]</t>
  </si>
  <si>
    <t>Direkt Ortsbasiert</t>
  </si>
  <si>
    <t>Input für Dropdowns</t>
  </si>
  <si>
    <t>Heizöl (Input in Anlage) [Liter]</t>
  </si>
  <si>
    <t>Diesel [Liter]</t>
  </si>
  <si>
    <t>Biogas [kWh]</t>
  </si>
  <si>
    <t>Erdgas (Input in Anlage) [kWh]</t>
  </si>
  <si>
    <t>Benzin [Liter]</t>
  </si>
  <si>
    <t>Holz (Pellets) [kg]</t>
  </si>
  <si>
    <t>Flüssiggas - Propan (z.B. Gasflaschen) [kg]</t>
  </si>
  <si>
    <t>Erdgas (CNG) [kg]</t>
  </si>
  <si>
    <t>Hackschnitzel [kg]</t>
  </si>
  <si>
    <t>Notstromaggregat - Erdgas [kWh]</t>
  </si>
  <si>
    <t>Strom extern [kWh]</t>
  </si>
  <si>
    <t>Notstromaggregat - Diesel [Liter]</t>
  </si>
  <si>
    <t>Wasserstoff [kWh]</t>
  </si>
  <si>
    <t>Stromtarif</t>
  </si>
  <si>
    <t>Strom konventionell</t>
  </si>
  <si>
    <t>Ökostrom</t>
  </si>
  <si>
    <t>Gesamt Strom konventionell</t>
  </si>
  <si>
    <t>Gesamt Ökostrom</t>
  </si>
  <si>
    <t>Heizenergie</t>
  </si>
  <si>
    <t>Energieträger</t>
  </si>
  <si>
    <t>Fernwärme [kWh]</t>
  </si>
  <si>
    <t>Heizöl [Liter]</t>
  </si>
  <si>
    <t>Erdgas [kWh]</t>
  </si>
  <si>
    <t>Gesamt Heizöl</t>
  </si>
  <si>
    <t>Gesamt Erdgas</t>
  </si>
  <si>
    <t>Gesamt Fernwärme</t>
  </si>
  <si>
    <t>Prozessenergie</t>
  </si>
  <si>
    <t xml:space="preserve">Liter </t>
  </si>
  <si>
    <t xml:space="preserve">kWh </t>
  </si>
  <si>
    <t xml:space="preserve">kg </t>
  </si>
  <si>
    <t>Notstromaggregat - Heizöl [Liter]</t>
  </si>
  <si>
    <t>Gesamt Flüssiggas - Propan</t>
  </si>
  <si>
    <t>Gesamt Notstromaggregat - Heizöl</t>
  </si>
  <si>
    <t>Gesamt Notstromaggregat - Erdgas</t>
  </si>
  <si>
    <t>Gesamt Notstromaggregat - Diesel</t>
  </si>
  <si>
    <t>Fuhrpark</t>
  </si>
  <si>
    <t>Autogas (LPG) [Liter]</t>
  </si>
  <si>
    <t>Gesamt Diesel</t>
  </si>
  <si>
    <t>Gesamt Benzin</t>
  </si>
  <si>
    <t>Gesamt Erdgas (CNG)</t>
  </si>
  <si>
    <t>Gesamt Autogas (LPG)</t>
  </si>
  <si>
    <t>Gesamt Strom extern</t>
  </si>
  <si>
    <t>Gesamt Wasserstoff</t>
  </si>
  <si>
    <t>Biogene Energieträger</t>
  </si>
  <si>
    <t>Gesamt Biogas</t>
  </si>
  <si>
    <t>Gesamt Holz (Pellets)</t>
  </si>
  <si>
    <t>Gesamt Hackschnitzel</t>
  </si>
  <si>
    <t>PV-Anlage</t>
  </si>
  <si>
    <t>Jahr der Installation der PV-Anlage</t>
  </si>
  <si>
    <t>Herstellungsort der Module</t>
  </si>
  <si>
    <t>Art der Module (Glas-Glas oder Glas-Folie)</t>
  </si>
  <si>
    <t>Leistung in kWp</t>
  </si>
  <si>
    <t>Stromverbrauch gesamt bei Nutzung von PV-Strom</t>
  </si>
  <si>
    <t>Stromverbrauch aus eigener PV-Anlage</t>
  </si>
  <si>
    <t>Strombezug von Stromversorger</t>
  </si>
  <si>
    <t>Gesamt Standort 1</t>
  </si>
  <si>
    <t>Gesamt Standort 2</t>
  </si>
  <si>
    <t>Gesamt Standort 3</t>
  </si>
  <si>
    <t>Gesamt Standort 4</t>
  </si>
  <si>
    <t>Gesamt Standort 5</t>
  </si>
  <si>
    <t xml:space="preserve">Organisation: </t>
  </si>
  <si>
    <t>Hinweis:</t>
  </si>
  <si>
    <r>
      <t>Alle im Unternehmen vorhandenen Kälte- und Klimaanlagen sind in die Tabelle (ab Zeile 14) aufzunehmen.
Die Kältemittelverluste werden ab Spalte G für das jeweilige Jahr erfasst. Die Verluste entsprechen den nachgefüllten Kältemittelmengen, welche den Wartungsbüchern der Kälteanalagen entnommen werden können. Entweicht dem Kühlkreislauf Kältemittel, gelangen Emissionen in die Atmosphäre, die deutlich klimawirksamer sind als CO</t>
    </r>
    <r>
      <rPr>
        <vertAlign val="subscript"/>
        <sz val="10"/>
        <color indexed="10"/>
        <rFont val="Verdana"/>
        <family val="2"/>
      </rPr>
      <t>2</t>
    </r>
    <r>
      <rPr>
        <sz val="10"/>
        <color indexed="10"/>
        <rFont val="Verdana"/>
        <family val="2"/>
      </rPr>
      <t xml:space="preserve">. Fachmännisch ausgetauschte Kältemittelmengen müssen nicht aufgeführt werden. </t>
    </r>
  </si>
  <si>
    <t>Kälteanlagenkataster</t>
  </si>
  <si>
    <t>Menge entwichenes Kältemittel bei Leckagen [kg]</t>
  </si>
  <si>
    <r>
      <t>Dichtigkeitskontrollenpflichtig sind Anlagen ab 5t CO</t>
    </r>
    <r>
      <rPr>
        <b/>
        <vertAlign val="subscript"/>
        <sz val="10"/>
        <rFont val="Arial"/>
        <family val="2"/>
      </rPr>
      <t>2</t>
    </r>
    <r>
      <rPr>
        <b/>
        <sz val="10"/>
        <rFont val="Arial"/>
        <family val="2"/>
      </rPr>
      <t>e</t>
    </r>
  </si>
  <si>
    <t>Anlagen-Typ</t>
  </si>
  <si>
    <t>Anlagen-Nummer</t>
  </si>
  <si>
    <t>eingesetztes 
Kältemittel</t>
  </si>
  <si>
    <t>Kältemittelfüllmenge 
[kg]</t>
  </si>
  <si>
    <t>GWP-Faktor</t>
  </si>
  <si>
    <r>
      <t>Emissionen in t CO</t>
    </r>
    <r>
      <rPr>
        <b/>
        <vertAlign val="subscript"/>
        <sz val="10"/>
        <rFont val="Verdana"/>
        <family val="2"/>
      </rPr>
      <t>2</t>
    </r>
    <r>
      <rPr>
        <b/>
        <sz val="10"/>
        <rFont val="Verdana"/>
        <family val="2"/>
      </rPr>
      <t xml:space="preserve">e </t>
    </r>
    <r>
      <rPr>
        <sz val="10"/>
        <rFont val="Verdana"/>
        <family val="2"/>
      </rPr>
      <t>(bei vollständigem Entweichen des Kältemittels)</t>
    </r>
  </si>
  <si>
    <t>Ergebnis der Kontrolle</t>
  </si>
  <si>
    <t>Summe über alle Standorte</t>
  </si>
  <si>
    <t>Nachgefüllte Menge an Kältemitteln (über alle Standorte)</t>
  </si>
  <si>
    <t>Menge</t>
  </si>
  <si>
    <r>
      <t>R-11</t>
    </r>
    <r>
      <rPr>
        <sz val="10"/>
        <rFont val="Verdana"/>
        <family val="2"/>
      </rPr>
      <t xml:space="preserve"> Trichlorfluormethan</t>
    </r>
  </si>
  <si>
    <r>
      <t>R-12</t>
    </r>
    <r>
      <rPr>
        <sz val="10"/>
        <rFont val="Verdana"/>
        <family val="2"/>
      </rPr>
      <t xml:space="preserve"> Dichlordifluormethan</t>
    </r>
  </si>
  <si>
    <r>
      <t>R-22</t>
    </r>
    <r>
      <rPr>
        <sz val="10"/>
        <rFont val="Verdana"/>
        <family val="2"/>
      </rPr>
      <t xml:space="preserve"> Chlordifluormethan</t>
    </r>
  </si>
  <si>
    <r>
      <t>R-32</t>
    </r>
    <r>
      <rPr>
        <sz val="10"/>
        <rFont val="Verdana"/>
        <family val="2"/>
      </rPr>
      <t xml:space="preserve"> Difluormethan</t>
    </r>
  </si>
  <si>
    <r>
      <t>R-113</t>
    </r>
    <r>
      <rPr>
        <sz val="10"/>
        <rFont val="Verdana"/>
        <family val="2"/>
      </rPr>
      <t xml:space="preserve"> Trichlortrifluorethan</t>
    </r>
  </si>
  <si>
    <r>
      <t>R-123</t>
    </r>
    <r>
      <rPr>
        <sz val="10"/>
        <rFont val="Verdana"/>
        <family val="2"/>
      </rPr>
      <t xml:space="preserve"> Dichlortrifluorethan</t>
    </r>
  </si>
  <si>
    <r>
      <t>R-124</t>
    </r>
    <r>
      <rPr>
        <sz val="10"/>
        <rFont val="Verdana"/>
        <family val="2"/>
      </rPr>
      <t xml:space="preserve"> Chlortetrafluorethan</t>
    </r>
  </si>
  <si>
    <r>
      <t>R-125</t>
    </r>
    <r>
      <rPr>
        <sz val="10"/>
        <rFont val="Verdana"/>
        <family val="2"/>
      </rPr>
      <t xml:space="preserve"> Pentafluorethan</t>
    </r>
  </si>
  <si>
    <r>
      <t>R-134a</t>
    </r>
    <r>
      <rPr>
        <sz val="10"/>
        <rFont val="Verdana"/>
        <family val="2"/>
      </rPr>
      <t xml:space="preserve"> Tetrafluorethan</t>
    </r>
  </si>
  <si>
    <r>
      <t>R-143a</t>
    </r>
    <r>
      <rPr>
        <sz val="10"/>
        <rFont val="Verdana"/>
        <family val="2"/>
      </rPr>
      <t xml:space="preserve"> Trifluorethan</t>
    </r>
  </si>
  <si>
    <r>
      <t>R-152a</t>
    </r>
    <r>
      <rPr>
        <sz val="10"/>
        <rFont val="Verdana"/>
        <family val="2"/>
      </rPr>
      <t xml:space="preserve"> Difluorethan</t>
    </r>
  </si>
  <si>
    <r>
      <t>R-401A</t>
    </r>
    <r>
      <rPr>
        <sz val="10"/>
        <rFont val="Verdana"/>
        <family val="2"/>
      </rPr>
      <t xml:space="preserve"> (53%R-22, 34% R-124, 13% R-152a)</t>
    </r>
  </si>
  <si>
    <r>
      <t>R-401B</t>
    </r>
    <r>
      <rPr>
        <sz val="10"/>
        <rFont val="Verdana"/>
        <family val="2"/>
      </rPr>
      <t xml:space="preserve"> (61% R-22, 28% R-124, 11% R-152a)</t>
    </r>
  </si>
  <si>
    <r>
      <t>R-402A</t>
    </r>
    <r>
      <rPr>
        <sz val="10"/>
        <rFont val="Verdana"/>
        <family val="2"/>
      </rPr>
      <t xml:space="preserve"> (38% R-22, 60% R-125, 2% R-290)</t>
    </r>
  </si>
  <si>
    <r>
      <t>R-404A</t>
    </r>
    <r>
      <rPr>
        <sz val="10"/>
        <rFont val="Verdana"/>
        <family val="2"/>
      </rPr>
      <t xml:space="preserve"> (44% R-125, 52% R-143a, R-134a)</t>
    </r>
  </si>
  <si>
    <r>
      <t>R-407A</t>
    </r>
    <r>
      <rPr>
        <sz val="10"/>
        <rFont val="Verdana"/>
        <family val="2"/>
      </rPr>
      <t xml:space="preserve"> (20% R-32, 40% R-125, 40% R-134a)</t>
    </r>
  </si>
  <si>
    <r>
      <t>R-407C</t>
    </r>
    <r>
      <rPr>
        <sz val="10"/>
        <rFont val="Verdana"/>
        <family val="2"/>
      </rPr>
      <t xml:space="preserve"> (23% R-32, 25% R-125, 52% R-134a)</t>
    </r>
  </si>
  <si>
    <r>
      <t xml:space="preserve">R-410A </t>
    </r>
    <r>
      <rPr>
        <sz val="10"/>
        <rFont val="Verdana"/>
        <family val="2"/>
      </rPr>
      <t>(50% R-32, 50% R-125)</t>
    </r>
  </si>
  <si>
    <r>
      <t>R-502</t>
    </r>
    <r>
      <rPr>
        <sz val="10"/>
        <rFont val="Verdana"/>
        <family val="2"/>
      </rPr>
      <t xml:space="preserve"> (48,8% R-22, 51,2% R-115)</t>
    </r>
  </si>
  <si>
    <r>
      <t>R-507</t>
    </r>
    <r>
      <rPr>
        <sz val="10"/>
        <rFont val="Verdana"/>
        <family val="2"/>
      </rPr>
      <t xml:space="preserve"> (45% R-125, 55% R-143)</t>
    </r>
  </si>
  <si>
    <r>
      <t>R-744</t>
    </r>
    <r>
      <rPr>
        <sz val="10"/>
        <rFont val="Verdana"/>
        <family val="2"/>
      </rPr>
      <t xml:space="preserve"> Kohlenstoffdioxid</t>
    </r>
  </si>
  <si>
    <t xml:space="preserve">Die benötigte Einheit ist abhängig vom vorliegenden Emissionsfaktor. Es bietet sich an, zunächst Emissionsfaktoren zu recherchieren. In der Regel wir die Menge in Gewichtseinheiten benötigt. </t>
  </si>
  <si>
    <t>Bezeichnung des Stoffs</t>
  </si>
  <si>
    <t>Frischwasser</t>
  </si>
  <si>
    <t>Abwasser</t>
  </si>
  <si>
    <t>Gesamt über alle Standorte</t>
  </si>
  <si>
    <t xml:space="preserve">Die benötigte Einheit ist abhängig vom vorliegenden Emissionsfaktor. Es beitet sich an, zunächst Emissionsfaktoren zu recherchieren. In der Regel wir die Menge in Stückzahl benötigt. </t>
  </si>
  <si>
    <t>Gemäß GHG-Protocol werden unter "vorgelagerten Transporten" all jene Transporte gezählt, die vom Unternehmen in Auftrag gegeben und gezahlt werden - d.h. all jene Transporte, über die es die volle Kontrolle hat (z.B. DAP Transporte zum Kunde). 
Bitte tragen Sie hier die Strecken in tkm (Kilometer multipliziert mit Gewicht der transportierten Ware) der vorgelagerten Transporte ein.</t>
  </si>
  <si>
    <t>Beschaffung/Anlieferung</t>
  </si>
  <si>
    <t>Verkehrsmittel</t>
  </si>
  <si>
    <t>Schiff international</t>
  </si>
  <si>
    <t>tkm/Jahr</t>
  </si>
  <si>
    <t>Güterzug</t>
  </si>
  <si>
    <t>Luftfracht</t>
  </si>
  <si>
    <t>LKW</t>
  </si>
  <si>
    <t>Paketdienst</t>
  </si>
  <si>
    <t>Versand/Distribution</t>
  </si>
  <si>
    <t>Briefe &amp; Pakete</t>
  </si>
  <si>
    <t>Versandart</t>
  </si>
  <si>
    <t>Briefe</t>
  </si>
  <si>
    <t>Stück/Jahr</t>
  </si>
  <si>
    <t>Briefe klimaneutral</t>
  </si>
  <si>
    <t>Pakete</t>
  </si>
  <si>
    <t>Pakete klimaneutral</t>
  </si>
  <si>
    <t>Anreise Dienstleistende</t>
  </si>
  <si>
    <t>Bitte tragen Sie hier für jeden Dienstleister die Gesamtstrecke ab Firmensitz für Hin- und Rückweg ein, sowie die Anzahl an Vor-Ort-Tagen im Jahr.</t>
  </si>
  <si>
    <t>Dienstleistungs-unternehmen (Name)</t>
  </si>
  <si>
    <t>Gesamtstrecke zweifacher Weg in km</t>
  </si>
  <si>
    <t>Transport-mittel</t>
  </si>
  <si>
    <t>Anzahl Vor-Ort-Fahrten im Jahr</t>
  </si>
  <si>
    <t>Hilfstabelle Berechnung Gesamtkilometer</t>
  </si>
  <si>
    <t>Bezeichnung des Verkehrsmittel</t>
  </si>
  <si>
    <t>PKW</t>
  </si>
  <si>
    <t>Km</t>
  </si>
  <si>
    <t>Transporter</t>
  </si>
  <si>
    <t>ÖPNV</t>
  </si>
  <si>
    <t>Pkm</t>
  </si>
  <si>
    <t>Bahn (Nahverkehr)</t>
  </si>
  <si>
    <t>Bahn (Fernverkehr)</t>
  </si>
  <si>
    <t>Flugzeug</t>
  </si>
  <si>
    <t>SUMME</t>
  </si>
  <si>
    <r>
      <t>Hinweise</t>
    </r>
    <r>
      <rPr>
        <i/>
        <sz val="10"/>
        <color indexed="10"/>
        <rFont val="Verdana"/>
        <family val="2"/>
      </rPr>
      <t xml:space="preserve">: </t>
    </r>
  </si>
  <si>
    <t>Bitte für alle Fraktion die Abfallmengen in kg oder t angeben (einheitliche Einheit).</t>
  </si>
  <si>
    <t>Im Feld "Verbleib" sollte aus dem Dropdown-Menü ausgewählt werden, ob die Fraktion ins Recycling geht, in die Deponie oder verbrannt wird (thermische Verwertung). Diese Information kann beim Entsorger erfragt werden. Die zweite Tabelle berechnet anschließend automatisch die Summen.</t>
  </si>
  <si>
    <t>Bezeichnung des Abfalls</t>
  </si>
  <si>
    <t xml:space="preserve">Verbleib </t>
  </si>
  <si>
    <t>Restmüll</t>
  </si>
  <si>
    <t>t</t>
  </si>
  <si>
    <t>Biomüll</t>
  </si>
  <si>
    <t>Papier/Kartonagen</t>
  </si>
  <si>
    <t>Gelber Sack</t>
  </si>
  <si>
    <t>Kontrollsumme:</t>
  </si>
  <si>
    <t>Recycling</t>
  </si>
  <si>
    <t>g. A.</t>
  </si>
  <si>
    <t>Thermische Verwertung</t>
  </si>
  <si>
    <t>Deponie</t>
  </si>
  <si>
    <t>Kontrollprüfung ok?</t>
  </si>
  <si>
    <t>Strom: monatliche Erfassung</t>
  </si>
  <si>
    <t>zurück zur jährlichen Erfassung</t>
  </si>
  <si>
    <t>Unternehmen:</t>
  </si>
  <si>
    <t>Verantwortlicher Mitarbeiter:</t>
  </si>
  <si>
    <t>Stromverbrauch</t>
  </si>
  <si>
    <t>Kosten [EUR]</t>
  </si>
  <si>
    <t>Januar</t>
  </si>
  <si>
    <t>Februar</t>
  </si>
  <si>
    <t>März</t>
  </si>
  <si>
    <t>April</t>
  </si>
  <si>
    <t>Mai</t>
  </si>
  <si>
    <t>Juni</t>
  </si>
  <si>
    <t>Juli</t>
  </si>
  <si>
    <t>August</t>
  </si>
  <si>
    <t>September</t>
  </si>
  <si>
    <t>Oktober</t>
  </si>
  <si>
    <t>November</t>
  </si>
  <si>
    <t>Dezember</t>
  </si>
  <si>
    <t>zur Kontrolle:</t>
  </si>
  <si>
    <t>Stromdaten (aus Register 'Energie')</t>
  </si>
  <si>
    <t>Übereinstimmung der Werte:</t>
  </si>
  <si>
    <t>Abbildung 7a</t>
  </si>
  <si>
    <t>Heizenergie: monatliche Erfassung</t>
  </si>
  <si>
    <t>Tragen Sie den verwendeten Energieträger und die zugehörige Einheit bitte in die Felder A17 und B17 ein</t>
  </si>
  <si>
    <t>Sollten Sie mehrere Heizenergieträger parallel verwenden, wenden Sie sich bitte für eine eventuelle Umrechnung oder sonstige Lösung an Arqum</t>
  </si>
  <si>
    <t>Heizenergieträger</t>
  </si>
  <si>
    <t>Heizenergieverbrauch (aus Register 'Energie')</t>
  </si>
  <si>
    <t>Abbildung 7c</t>
  </si>
  <si>
    <t>Prozessenergie: monatliche Erfassung</t>
  </si>
  <si>
    <t>Sollten Sie mehrere Prozessenergieträger parallel verwenden, wenden Sie sich bitte für eine eventuelle Umrechnung oder sonstige Lösung an Arqum</t>
  </si>
  <si>
    <t>Prozessenergieträger</t>
  </si>
  <si>
    <t>Prozessenergieverbrauch (aus Register 'Energie')</t>
  </si>
  <si>
    <t>Abbildung 7d</t>
  </si>
  <si>
    <t>Wasser: monatliche Erfassung</t>
  </si>
  <si>
    <t>Input: Frischwasser</t>
  </si>
  <si>
    <t>Wasser                                 (aus Register 'Wasser')</t>
  </si>
  <si>
    <t xml:space="preserve">Es sind alle im Rahmen von Dienstreisen zurückgelegten Personenkilometer je Verkehrsmittel einzutragen. </t>
  </si>
  <si>
    <t>Achtung: Fahrten mit Firmenwagen/Poolfahrzeugen sind hier nicht relevant. Diese werden im Tabellenblatt "Energie" eingetragen. Fahrten mit einem gemieteten Pkw sind im vorliegenden Tabellenblatt einzutragen.</t>
  </si>
  <si>
    <t>Bahn (nah) beinhaltet Fahrten mit RE, RB oder S-Bahn bzgw. Fahrten unter 50km</t>
  </si>
  <si>
    <t>Bahn (fern) beinhaltet Fahrten mit ICE, IC oder EC bzgw. Fahrten über 50km</t>
  </si>
  <si>
    <t>ÖPNV beinhaltet Fahrten mit S-, U-Bahn und Bus</t>
  </si>
  <si>
    <t>Bahn Nahverkehr</t>
  </si>
  <si>
    <t>Bahn Fernverkehr</t>
  </si>
  <si>
    <r>
      <rPr>
        <i/>
        <sz val="10"/>
        <color theme="0" tint="-0.34998626667073579"/>
        <rFont val="Verdana"/>
        <family val="2"/>
      </rPr>
      <t>Alternativ</t>
    </r>
    <r>
      <rPr>
        <sz val="10"/>
        <color theme="0" tint="-0.34998626667073579"/>
        <rFont val="Verdana"/>
        <family val="2"/>
      </rPr>
      <t>: Bahn (nah &amp; fern)</t>
    </r>
  </si>
  <si>
    <t xml:space="preserve">Flug interkontinental (Durchschnitt über alle Tarifklassen) 	</t>
  </si>
  <si>
    <t xml:space="preserve">Flug interkontinental (Erste Klasse) 	</t>
  </si>
  <si>
    <t xml:space="preserve">Flug interkontinental (Business Class) </t>
  </si>
  <si>
    <t xml:space="preserve">Flug interkontinental (Premium-Economy-Klasse) </t>
  </si>
  <si>
    <t xml:space="preserve">Flug Interkontinental (Economy Class) </t>
  </si>
  <si>
    <t>Flug Mittelstrecke (Durchschnitt über alle Tarifklassen)</t>
  </si>
  <si>
    <t xml:space="preserve">Flug Mittelstrecke (Business Class)	</t>
  </si>
  <si>
    <t>Flug Mittelstrecke (Economy-Klasse)</t>
  </si>
  <si>
    <t>Flug Kurzstrecke (&lt; 400 km)</t>
  </si>
  <si>
    <t>gemieteter/privater Pkw</t>
  </si>
  <si>
    <t>Pendleremissionen A (Durchschnittsentfernung)</t>
  </si>
  <si>
    <t>Organisation</t>
  </si>
  <si>
    <t>Bitte nur eines der Tabellenblätter Pendleremissionen A bis C ausfüllen.
Bitte teilen Sie hier die angegebene Gesamtzahl an Mitarbeitern auf die Verkehrsmittel ÖPNV, PKW und Fahrrad/Fuß auf. Den Anmerkungen in Spalte L können mögliche Vorgehensweisen zur Ermittlung entnommen werden.</t>
  </si>
  <si>
    <t>Mitarbeitende gesamt</t>
  </si>
  <si>
    <t>MA</t>
  </si>
  <si>
    <t>Anmerkung</t>
  </si>
  <si>
    <t>Durchschnittliche Entfernung der Mitarbeitenden zum Standort (Hin- und Rückweg)</t>
  </si>
  <si>
    <t>km</t>
  </si>
  <si>
    <t xml:space="preserve">z.B. Wert des Statistischen Bundesamts verwenden. </t>
  </si>
  <si>
    <t>Anwesenheitstage vor Ort im Jahr</t>
  </si>
  <si>
    <t>Anzahl Tage</t>
  </si>
  <si>
    <t>Art der Anreise</t>
  </si>
  <si>
    <t>Fernverkehr</t>
  </si>
  <si>
    <t>Nahverkehr</t>
  </si>
  <si>
    <t>z.B. Anzahl vergebene Jobtickets. Annahme das zu 85 % genutzt, denn MA können  zusätzlich auch einen PKW nutzen.
Wenn MA  ÖPNV nutzen und mit dem Fahrrad weiterfahren  zum Arbeitsplatz, so wird dies dem ÖPNV zugerechnet und nicht dem Fahrrad.</t>
  </si>
  <si>
    <t>PKW Verbrenner</t>
  </si>
  <si>
    <t>PKW Elektrisch</t>
  </si>
  <si>
    <r>
      <t>z.B. Anzahl vorhandene/vergebene Parkplätze. Annahme dass diese im Jahresschnitt zu 65 % gefüllt sind, denn:</t>
    </r>
    <r>
      <rPr>
        <u/>
        <sz val="9"/>
        <color rgb="FFFF0000"/>
        <rFont val="Verdana"/>
        <family val="2"/>
      </rPr>
      <t xml:space="preserve">
</t>
    </r>
    <r>
      <rPr>
        <sz val="9"/>
        <color rgb="FFFF0000"/>
        <rFont val="Verdana"/>
        <family val="2"/>
      </rPr>
      <t>- es gibt das ganze Jahr über freie Parkplätze (z.B.)
- MA fahren bei gutem Wetter Fahrrad oder ÖPNV, bei schechtem Wetter ggf. PKW
- externe Dienstleister/Gäste nehmen einen kleinen Anteil der Parkplätze ein (z.B.)</t>
    </r>
  </si>
  <si>
    <t>Fahrrad/Fuß</t>
  </si>
  <si>
    <t>z.B. Anzahl Fahrradstellplätze. Annahme dass diese zu 50 % belegt sind, da:
- MA bei guten Wetter Fahrrad fahren und bei schlechten ÖPNV oder PKW
- MA teilweise den Großteil der Strecke mit dem ÖPNV zurücklegen und nur das letzte Stück Fahrrad fahren (wird dem ÖPNV zugerechnet und nicht dem Fahrrad).</t>
  </si>
  <si>
    <t>Berechnung Personenkilometer</t>
  </si>
  <si>
    <t>Pkm im Jahr</t>
  </si>
  <si>
    <t>Pendleremissionen B (Umfrage)</t>
  </si>
  <si>
    <t>Bitte nur eines der Tabellenblätter Pendleremissionen A bis C ausfüllen.
Führen Sie eine Mitarbeiterbefragung zu ihrer Anreise zum Unternehmen durch. 
* Mit welchem Verkehrsmittel kommen die Mitarbeitenden zur Arbeit?
* Wie viele Kilometer legen sie täglich zurück (Hin- und Rückweg)?</t>
  </si>
  <si>
    <t>Anzahl der Beschäftigten</t>
  </si>
  <si>
    <t>Anzahl der Teilnehmenden an der Umfrage</t>
  </si>
  <si>
    <t>Hochrechnungsfaktor</t>
  </si>
  <si>
    <t>-</t>
  </si>
  <si>
    <t>Mitarbeitendenan-/ und -abreise (Hin- und Rückweg)</t>
  </si>
  <si>
    <t>Anzahl Personen</t>
  </si>
  <si>
    <t>Pkm/Tag gesamt über alle MA</t>
  </si>
  <si>
    <t>Pendleremissionen C (Berechnung anhand Personaldaten)</t>
  </si>
  <si>
    <t>Bitte nur eines der Tabellenblätter Pendleremissionen A bis C ausfüllen.
Ermitteln Sie folgende Informationen zur Anreise der Mitarbeitenden:
* Mit welchem Verkehrsmittel kommen die Mitarbeitenden zur Arbeit?
* Wie viele Kilometer legen sie täglich zurück (Hin- und Rückweg)?</t>
  </si>
  <si>
    <t>Berechnung über Anzahl Arbeitstage pro Jahr (im Normal 250) minus anzahl Urlaubstage minus Pauschale Krankheitstage.</t>
  </si>
  <si>
    <t>z.B. Anzahl vergebene Jobtickets. Annahme das zu 85 % genutzt.
Wenn MA  ÖPNV nutzen und mit dem Fahrrad weiterfahren  zum Arbeitsplatz, so wird dies dem ÖPNV zugerechnet und nicht dem Fahrrad.</t>
  </si>
  <si>
    <t>z.B. Anzahl Fahrradstellplätze / JobRäder. Annahme dass diese zu 50 % belegt sind, da:
- MA bei guten Wetter Fahrrad fahren und bei schlechten ÖPNV oder PKW
- MA teilweise den Großteil der Strecke mit dem ÖPNV zurücklegen und nur das letzte Stück Fahrrad fahren (wird dem ÖPNV zugerechnet und nicht dem Fahrrad).</t>
  </si>
  <si>
    <t>Homeoffice / Mobiles Arbeiten</t>
  </si>
  <si>
    <t>Annahme: Mehraufwände für Heizung und Klima sollten in Deutschland nicht anfallen; Weitere Aufwände wie bspw. Kochen, Warmwasser, etc. fallen nicht in die Bilanzgrenze des Arbeitgebers.</t>
  </si>
  <si>
    <t>Gesamtanzahl Arbeitstage mobiles Arbeiten im Jahr über alle Mitarbeitende</t>
  </si>
  <si>
    <t>Tage</t>
  </si>
  <si>
    <t>Dauer Arbeitstag</t>
  </si>
  <si>
    <t>h</t>
  </si>
  <si>
    <t xml:space="preserve">Stromverbrauch Betriebsmittel je Arbeitsplatz </t>
  </si>
  <si>
    <t>Watt</t>
  </si>
  <si>
    <t>Stromverbrauch Beleuchtung je Arbeitsplatz</t>
  </si>
  <si>
    <t>Emissionen Rechenzentrum und Datenübertragung</t>
  </si>
  <si>
    <t>kg CO2e</t>
  </si>
  <si>
    <t xml:space="preserve">Emissionen je Stunde Homeoffice </t>
  </si>
  <si>
    <r>
      <t>kg CO</t>
    </r>
    <r>
      <rPr>
        <vertAlign val="subscript"/>
        <sz val="11"/>
        <color theme="1"/>
        <rFont val="Verdana"/>
        <family val="2"/>
      </rPr>
      <t>2</t>
    </r>
    <r>
      <rPr>
        <sz val="11"/>
        <color theme="1"/>
        <rFont val="Verdana"/>
        <family val="2"/>
      </rPr>
      <t>e</t>
    </r>
  </si>
  <si>
    <t>Emissionsfaktor Bundesstrommix</t>
  </si>
  <si>
    <t>Emissionen gesamt im Jahr</t>
  </si>
  <si>
    <t>Bitte tragen Sie hier die Energieverbräuche und die dazugehörigen Einheiten der entsprechenden Gebäude ein.
Emissionen aus Scope 1 &amp; 2 des gemieteten Standorts sollten in jedem Fall in die Bilanz aufgenommen werden (Heizung, Strom, Kältemittelverluste, Fuhrpark). Aus Kontinuitätsgründen ist auch das Erheben der weiteren Scope 3 Emissionen entsprechend Wesentlichkeitsanalyse empfohlen (Pendleremissionen &amp; Dienstreisen von dem angemieteten Standort zugeordneten Mitarbeitenden, bezogene Güter, Transporte) - dies kann jedoch diskutiert und von Fall zu Fall entschieden werden.</t>
  </si>
  <si>
    <t>Liegenschaft 1</t>
  </si>
  <si>
    <t>Heizenergieverbrauch</t>
  </si>
  <si>
    <t>Kältemittelverluste</t>
  </si>
  <si>
    <t>Liegenschaft 2</t>
  </si>
  <si>
    <t>Liegenschaft 3</t>
  </si>
  <si>
    <t>Liegenschaft 4</t>
  </si>
  <si>
    <t>Summe angemietete Liegenschaften</t>
  </si>
  <si>
    <t>Summe</t>
  </si>
  <si>
    <t>Erdgas</t>
  </si>
  <si>
    <t>Heizöl</t>
  </si>
  <si>
    <t>Konventioneller Strom</t>
  </si>
  <si>
    <t>Um Summen bilden zu können, muss sichergestellt sein, dass die Einheiten übereinstimmen.</t>
  </si>
  <si>
    <t>Gemäß GHG-Protocol werden unter "nachgelagerten Transporten" all jene Transporte gezählt, die nicht vom Unternehmen in Auftrag gegeben und somitauch nicht vom Unternehmen selbst gezahlt werden - d.h. all jene Transporte, über die es keine Kontrolle hat (z.B. EXW Transporte zum Kunde). 
Bitte tragen Sie hier die Strecken in tkm (Kilometer multipliziert mit Gewicht der transportierten Ware) der nachgelagerten Transporte ein.</t>
  </si>
  <si>
    <t>Das GHG-Protokoll schreibt die Bestimmung der Datenqualität (Spalte G) verpflichtend vor. Nutzen Sie Ihre Angaben der Spalten D bis F für die Einordnung. Sollten sich die Erhebungsweise über die Jahre ändern, kann dies entsprechend in Spalte H ausgeführt werden.</t>
  </si>
  <si>
    <t>Scope</t>
  </si>
  <si>
    <t>Emissionsquellen</t>
  </si>
  <si>
    <t>Spezifizierung</t>
  </si>
  <si>
    <r>
      <t xml:space="preserve">Datenquelle
</t>
    </r>
    <r>
      <rPr>
        <sz val="10"/>
        <color theme="1"/>
        <rFont val="Verdana"/>
        <family val="2"/>
      </rPr>
      <t>Woher stammen die Daten? → z.B. Logbuch, Zählerstand.</t>
    </r>
  </si>
  <si>
    <r>
      <t>Art der Quelle</t>
    </r>
    <r>
      <rPr>
        <sz val="10"/>
        <color theme="1"/>
        <rFont val="Verdana"/>
        <family val="2"/>
      </rPr>
      <t xml:space="preserve">
(z.B. Messung, Schätzung, Rechnung)
</t>
    </r>
  </si>
  <si>
    <r>
      <t xml:space="preserve">Datenlieferant
</t>
    </r>
    <r>
      <rPr>
        <sz val="10"/>
        <color theme="1"/>
        <rFont val="Verdana"/>
        <family val="2"/>
      </rPr>
      <t>(Wer liefert die Daten? → Name der Person oder Abteilung)</t>
    </r>
  </si>
  <si>
    <r>
      <t xml:space="preserve">Datenqualität
</t>
    </r>
    <r>
      <rPr>
        <sz val="10"/>
        <color theme="1"/>
        <rFont val="Verdana"/>
        <family val="2"/>
      </rPr>
      <t>[hoch - mittel - gering]</t>
    </r>
  </si>
  <si>
    <t>Erläuterung</t>
  </si>
  <si>
    <t>Verbesserungs-potential</t>
  </si>
  <si>
    <r>
      <t xml:space="preserve">Kommentar 
</t>
    </r>
    <r>
      <rPr>
        <sz val="10"/>
        <color theme="1"/>
        <rFont val="Verdana"/>
        <family val="2"/>
      </rPr>
      <t>(z.B. zu Änderung der Datenerhebungsweise bei mehrjähriger Erhebung)</t>
    </r>
  </si>
  <si>
    <t>Scope 1</t>
  </si>
  <si>
    <t xml:space="preserve">Heizöl </t>
  </si>
  <si>
    <t>mittel</t>
  </si>
  <si>
    <t>Energieträger in Mietliegenschaft ist nicht bekannt, daher Annahme: Erdgas</t>
  </si>
  <si>
    <t>Energieträger beim Vermieter erfragen</t>
  </si>
  <si>
    <t>Flüssiggas - Propan</t>
  </si>
  <si>
    <t>Kraftstoffe</t>
  </si>
  <si>
    <t>Notstromversorgung</t>
  </si>
  <si>
    <t>Gas</t>
  </si>
  <si>
    <t>alle Anlagen</t>
  </si>
  <si>
    <t>Scope 2</t>
  </si>
  <si>
    <t>Strom - konventionell</t>
  </si>
  <si>
    <t>hoch</t>
  </si>
  <si>
    <t>Verbrauch aus Rechnung</t>
  </si>
  <si>
    <t>Strom extern geladen</t>
  </si>
  <si>
    <t>Scope 3</t>
  </si>
  <si>
    <t>Strom - Ökostrom</t>
  </si>
  <si>
    <t>Alle Fraktionen</t>
  </si>
  <si>
    <t>Papier</t>
  </si>
  <si>
    <t>Hygienepapier</t>
  </si>
  <si>
    <t xml:space="preserve">Bahn  </t>
  </si>
  <si>
    <t>Flüge</t>
  </si>
  <si>
    <t>Pendleremissionen</t>
  </si>
  <si>
    <t>gering</t>
  </si>
  <si>
    <t>Berechnung über Durchschnittsfaktor pro Arbeitsweg &amp; Beschäftigtenzahl</t>
  </si>
  <si>
    <t>Umfrage im nächsten Jahr durchführen</t>
  </si>
  <si>
    <t>Anzahl Homepffice-Tage</t>
  </si>
  <si>
    <t>Kilometer &amp; Häufigkeit</t>
  </si>
  <si>
    <t>Transport (vorgelagert)</t>
  </si>
  <si>
    <t>Breife &amp; Pakete</t>
  </si>
  <si>
    <t>Transport (nachgelagert)</t>
  </si>
  <si>
    <t>Biogen</t>
  </si>
  <si>
    <t>Holz (Pellets)</t>
  </si>
  <si>
    <t>Biogas</t>
  </si>
  <si>
    <r>
      <t xml:space="preserve">- Dieses Tabellenblatt wird automatisch berechnet, sofern einerseits in den restlichen Tabellenblättern Daten für das entsprechende Jahr vermerkt wurden und andererseits die entsprechenden Emissionsfaktoren eingetragen sind.
- Achtung: Die Angaben in den </t>
    </r>
    <r>
      <rPr>
        <b/>
        <sz val="12"/>
        <color rgb="FFFF0000"/>
        <rFont val="Verdana"/>
        <family val="2"/>
      </rPr>
      <t>Spalten D &amp; E</t>
    </r>
    <r>
      <rPr>
        <sz val="12"/>
        <color indexed="10"/>
        <rFont val="Verdana"/>
        <family val="2"/>
      </rPr>
      <t xml:space="preserve"> müssen jeweils mit den Angaben im Tabellenblatt Emissionsfaktoren übereinstimmen UND im Tabellenblatt Emissionsfaktoren muss zum Emissionsfaktor eine Jahreszahl angegeben sein. Erst dann berechnen sich automatisch in  den grünen Zellen die Emissionen.
</t>
    </r>
  </si>
  <si>
    <t>EF aus diesen Jahren werden verwendet:</t>
  </si>
  <si>
    <r>
      <t>THG-Emissionen (in kg CO</t>
    </r>
    <r>
      <rPr>
        <b/>
        <vertAlign val="subscript"/>
        <sz val="12"/>
        <rFont val="Verdana"/>
        <family val="2"/>
      </rPr>
      <t>2</t>
    </r>
    <r>
      <rPr>
        <b/>
        <sz val="12"/>
        <rFont val="Verdana"/>
        <family val="2"/>
      </rPr>
      <t>e)</t>
    </r>
  </si>
  <si>
    <t>Spezifikation</t>
  </si>
  <si>
    <t>Bezeichnung Emissionsfaktor</t>
  </si>
  <si>
    <t>Systemgrenze</t>
  </si>
  <si>
    <t>Direkt</t>
  </si>
  <si>
    <r>
      <t>Biogas - CO</t>
    </r>
    <r>
      <rPr>
        <vertAlign val="subscript"/>
        <sz val="12"/>
        <color theme="1"/>
        <rFont val="Verdana"/>
        <family val="2"/>
      </rPr>
      <t>2</t>
    </r>
    <r>
      <rPr>
        <sz val="12"/>
        <color theme="1"/>
        <rFont val="Verdana"/>
        <family val="2"/>
      </rPr>
      <t xml:space="preserve"> [THGe ohne CO</t>
    </r>
    <r>
      <rPr>
        <vertAlign val="subscript"/>
        <sz val="12"/>
        <color theme="1"/>
        <rFont val="Verdana"/>
        <family val="2"/>
      </rPr>
      <t>2</t>
    </r>
    <r>
      <rPr>
        <sz val="12"/>
        <color theme="1"/>
        <rFont val="Verdana"/>
        <family val="2"/>
      </rPr>
      <t>]</t>
    </r>
  </si>
  <si>
    <r>
      <t>Direkt - ohne CO</t>
    </r>
    <r>
      <rPr>
        <vertAlign val="subscript"/>
        <sz val="12"/>
        <color theme="1"/>
        <rFont val="Verdana"/>
        <family val="2"/>
      </rPr>
      <t>2</t>
    </r>
  </si>
  <si>
    <r>
      <t>Holz (Pellets) - CO</t>
    </r>
    <r>
      <rPr>
        <vertAlign val="subscript"/>
        <sz val="12"/>
        <color theme="1"/>
        <rFont val="Verdana"/>
        <family val="2"/>
      </rPr>
      <t>2</t>
    </r>
    <r>
      <rPr>
        <sz val="12"/>
        <color theme="1"/>
        <rFont val="Verdana"/>
        <family val="2"/>
      </rPr>
      <t xml:space="preserve"> [THGe ohne CO</t>
    </r>
    <r>
      <rPr>
        <vertAlign val="subscript"/>
        <sz val="12"/>
        <color theme="1"/>
        <rFont val="Verdana"/>
        <family val="2"/>
      </rPr>
      <t>2</t>
    </r>
    <r>
      <rPr>
        <sz val="12"/>
        <color theme="1"/>
        <rFont val="Verdana"/>
        <family val="2"/>
      </rPr>
      <t>]</t>
    </r>
  </si>
  <si>
    <r>
      <t>Hackschnitzel - CO</t>
    </r>
    <r>
      <rPr>
        <vertAlign val="subscript"/>
        <sz val="12"/>
        <color theme="1"/>
        <rFont val="Verdana"/>
        <family val="2"/>
      </rPr>
      <t>2</t>
    </r>
    <r>
      <rPr>
        <sz val="12"/>
        <color theme="1"/>
        <rFont val="Verdana"/>
        <family val="2"/>
      </rPr>
      <t xml:space="preserve"> [THGe ohne CO</t>
    </r>
    <r>
      <rPr>
        <vertAlign val="subscript"/>
        <sz val="12"/>
        <color theme="1"/>
        <rFont val="Verdana"/>
        <family val="2"/>
      </rPr>
      <t>2</t>
    </r>
    <r>
      <rPr>
        <sz val="12"/>
        <color theme="1"/>
        <rFont val="Verdana"/>
        <family val="2"/>
      </rPr>
      <t>]</t>
    </r>
  </si>
  <si>
    <t>Heizöl (Input in Anlage)</t>
  </si>
  <si>
    <t>Erdgas (Input in Anlage)</t>
  </si>
  <si>
    <t>Flüssiggas - Propan (z.B. Gasflaschen)</t>
  </si>
  <si>
    <t>Notstromaggregate - Heizöl</t>
  </si>
  <si>
    <t>Notstromaggregate - Erdgas</t>
  </si>
  <si>
    <t>Notstromaggregate - Diesel</t>
  </si>
  <si>
    <t>Wasserstoff</t>
  </si>
  <si>
    <t>R-11 Trichlorfluormethan</t>
  </si>
  <si>
    <t>R-12 Dichlordifluormethan</t>
  </si>
  <si>
    <t>R-22 Chlordifluormethan</t>
  </si>
  <si>
    <t>R-32 Difluormethan</t>
  </si>
  <si>
    <t>R-113 Trichlortrifluorethan</t>
  </si>
  <si>
    <t>R-123 Dichlortrifluorethan</t>
  </si>
  <si>
    <t>R-124 Chlortetrafluorethan</t>
  </si>
  <si>
    <t>R-125 Pentafluorethan</t>
  </si>
  <si>
    <t>R-134a Tetrafluorethan</t>
  </si>
  <si>
    <t>R-143a Trifluorethan</t>
  </si>
  <si>
    <t>R-152a Difluorethan</t>
  </si>
  <si>
    <t>R-401A (53%R-22, 34% R-124, 13% R-152a)</t>
  </si>
  <si>
    <t>R-401B (61% R-22, 28% R-124, 11% R-152a)</t>
  </si>
  <si>
    <t>R-402A (38% R-22, 60% R-125, 2% R-290)</t>
  </si>
  <si>
    <t>R-404A (44% R-125, 52% R-143a, R-134a)</t>
  </si>
  <si>
    <t>R-407A (20% R-32, 40% R-125, 40% R-134a)</t>
  </si>
  <si>
    <t>R-407C (23% R-32, 25% R-125, 52% R-134a)</t>
  </si>
  <si>
    <t>R-410A (50% R-32, 50% R-125)</t>
  </si>
  <si>
    <t>R-502 (48,8% R-22, 51,2% R-115)</t>
  </si>
  <si>
    <t>R-507 (45% R-125, 55% R-143)</t>
  </si>
  <si>
    <t>R-744 Kohlenstoffdioxid</t>
  </si>
  <si>
    <t>Strom (konventionell)</t>
  </si>
  <si>
    <t>Markt-basierter Ansatz</t>
  </si>
  <si>
    <t>Orts-basierter Ansatz</t>
  </si>
  <si>
    <r>
      <t xml:space="preserve">Fernwärme </t>
    </r>
    <r>
      <rPr>
        <sz val="9"/>
        <color theme="1"/>
        <rFont val="Verdana"/>
        <family val="2"/>
      </rPr>
      <t>(inkl. Vorkette)</t>
    </r>
  </si>
  <si>
    <t>Ortsbasiert Direkt</t>
  </si>
  <si>
    <t>Energie- und Brennstoffbezogene Vorkettenemissionen</t>
  </si>
  <si>
    <t>Heizöl (Vorkette)</t>
  </si>
  <si>
    <t>Vorkette</t>
  </si>
  <si>
    <t>Erdgas (Vorkette)</t>
  </si>
  <si>
    <t>Flüssiggas (Vorkette)</t>
  </si>
  <si>
    <t>Diesel (Vorkette)</t>
  </si>
  <si>
    <t>Benzin (Vorkette)</t>
  </si>
  <si>
    <t>Strom konbentionell (Vorkette)</t>
  </si>
  <si>
    <t>Ökostrom (Vorkette)</t>
  </si>
  <si>
    <t>Verbrennung</t>
  </si>
  <si>
    <t>='Bezogene Güter'!A15</t>
  </si>
  <si>
    <t>='3.2 Kapitalgüter'!A15</t>
  </si>
  <si>
    <t>='3.2 Kapitalgüter'!A16</t>
  </si>
  <si>
    <t>='3.2 Kapitalgüter'!A17</t>
  </si>
  <si>
    <t>='3.2 Kapitalgüter'!A18</t>
  </si>
  <si>
    <t>='3.2 Kapitalgüter'!A19</t>
  </si>
  <si>
    <t>='3.2 Kapitalgüter'!A20</t>
  </si>
  <si>
    <t>='3.2 Kapitalgüter'!A21</t>
  </si>
  <si>
    <t>='3.2 Kapitalgüter'!A22</t>
  </si>
  <si>
    <t>gemieteter/privater PKW</t>
  </si>
  <si>
    <t>Strom &amp; Datenübertragung</t>
  </si>
  <si>
    <t>(Berechnung in Tabellenblatt)</t>
  </si>
  <si>
    <t>Transporte vorgelagert Beschaffung/Anlieferung</t>
  </si>
  <si>
    <t>Transporte vorgelagert Versand/Distribution</t>
  </si>
  <si>
    <t>Briefversand</t>
  </si>
  <si>
    <t>Paketversand</t>
  </si>
  <si>
    <t>Transporte nachgelagert Beschaffung/Anlieferung</t>
  </si>
  <si>
    <t>Transporte nachgelagert Versand/Distribution</t>
  </si>
  <si>
    <t>Sonstige</t>
  </si>
  <si>
    <t>Biogene Emissionen</t>
  </si>
  <si>
    <r>
      <t>Biogas - CO</t>
    </r>
    <r>
      <rPr>
        <vertAlign val="subscript"/>
        <sz val="12"/>
        <color theme="1"/>
        <rFont val="Verdana"/>
        <family val="2"/>
      </rPr>
      <t>2</t>
    </r>
  </si>
  <si>
    <r>
      <t>Holz (Pellets) - CO</t>
    </r>
    <r>
      <rPr>
        <vertAlign val="subscript"/>
        <sz val="12"/>
        <color theme="1"/>
        <rFont val="Verdana"/>
        <family val="2"/>
      </rPr>
      <t>2</t>
    </r>
  </si>
  <si>
    <r>
      <t>Hackschnitzel - CO</t>
    </r>
    <r>
      <rPr>
        <vertAlign val="subscript"/>
        <sz val="12"/>
        <color theme="1"/>
        <rFont val="Verdana"/>
        <family val="2"/>
      </rPr>
      <t>2</t>
    </r>
  </si>
  <si>
    <r>
      <t>Summe Emissionen Scope 1 [in kg CO</t>
    </r>
    <r>
      <rPr>
        <b/>
        <vertAlign val="subscript"/>
        <sz val="12"/>
        <rFont val="Verdana"/>
        <family val="2"/>
      </rPr>
      <t>2</t>
    </r>
    <r>
      <rPr>
        <b/>
        <sz val="12"/>
        <rFont val="Verdana"/>
        <family val="2"/>
      </rPr>
      <t>e]</t>
    </r>
  </si>
  <si>
    <r>
      <t>Summe Emissionen Scope 2 [in kg CO</t>
    </r>
    <r>
      <rPr>
        <b/>
        <vertAlign val="subscript"/>
        <sz val="12"/>
        <rFont val="Verdana"/>
        <family val="2"/>
      </rPr>
      <t>2</t>
    </r>
    <r>
      <rPr>
        <b/>
        <sz val="12"/>
        <rFont val="Verdana"/>
        <family val="2"/>
      </rPr>
      <t>e]</t>
    </r>
  </si>
  <si>
    <r>
      <t>Summe Emissionen Scope 3 [in kg CO</t>
    </r>
    <r>
      <rPr>
        <b/>
        <vertAlign val="subscript"/>
        <sz val="12"/>
        <rFont val="Verdana"/>
        <family val="2"/>
      </rPr>
      <t>2</t>
    </r>
    <r>
      <rPr>
        <b/>
        <sz val="12"/>
        <rFont val="Verdana"/>
        <family val="2"/>
      </rPr>
      <t>e]</t>
    </r>
  </si>
  <si>
    <t>Summe der gesamten THG-Emissionen</t>
  </si>
  <si>
    <t>Entwicklung absolut</t>
  </si>
  <si>
    <t>Entwicklung prozentual</t>
  </si>
  <si>
    <t>Gesamte THG-Emissionen inkl. Biogene Emissionen</t>
  </si>
  <si>
    <t>Stromemissionen marktbasierter Ansatz (Emissionsfaktor des Versorgers) [kg CO2e]:</t>
  </si>
  <si>
    <t>* Anhand des ortsbasierten Ansatzes würden sich folgende Stromemissionen ergeben [kg CO2e]:</t>
  </si>
  <si>
    <t>Kompensation (optional)</t>
  </si>
  <si>
    <t>Kompensation gesamt</t>
  </si>
  <si>
    <t>Kennzahlen</t>
  </si>
  <si>
    <r>
      <t>Emissionen Gesamt je Mitarbeitender [in kg CO</t>
    </r>
    <r>
      <rPr>
        <vertAlign val="subscript"/>
        <sz val="12"/>
        <rFont val="Verdana"/>
        <family val="2"/>
      </rPr>
      <t>2</t>
    </r>
    <r>
      <rPr>
        <sz val="12"/>
        <rFont val="Verdana"/>
        <family val="2"/>
      </rPr>
      <t>e /MA]</t>
    </r>
  </si>
  <si>
    <r>
      <t>Emissionen Scope 1 &amp; 2 je Mitarbeitender [in kg CO</t>
    </r>
    <r>
      <rPr>
        <vertAlign val="subscript"/>
        <sz val="12"/>
        <rFont val="Verdana"/>
        <family val="2"/>
      </rPr>
      <t>2</t>
    </r>
    <r>
      <rPr>
        <sz val="12"/>
        <rFont val="Verdana"/>
        <family val="2"/>
      </rPr>
      <t>e /MA]</t>
    </r>
  </si>
  <si>
    <t>Anzahl verkaufter Produkte [Produktionseinheit]</t>
  </si>
  <si>
    <r>
      <t>Emissionen Gesamt je verkauftes Produkt [in kg CO</t>
    </r>
    <r>
      <rPr>
        <vertAlign val="subscript"/>
        <sz val="12"/>
        <rFont val="Verdana"/>
        <family val="2"/>
      </rPr>
      <t>2</t>
    </r>
    <r>
      <rPr>
        <sz val="12"/>
        <rFont val="Verdana"/>
        <family val="2"/>
      </rPr>
      <t>e /Produktionseinheit]</t>
    </r>
  </si>
  <si>
    <t>SCOPE 1</t>
  </si>
  <si>
    <t>Summe Prozessenergie</t>
  </si>
  <si>
    <t xml:space="preserve">Summe Kraftstoffe </t>
  </si>
  <si>
    <t>Summe Kältemittelemissionen</t>
  </si>
  <si>
    <t>Kontrollsumme</t>
  </si>
  <si>
    <t>Hilfstabelle für Grafiken</t>
  </si>
  <si>
    <t>Vorkette aus Energieverbräuchen</t>
  </si>
  <si>
    <t>Vorkette Installation PV-Anlage</t>
  </si>
  <si>
    <t>Veranstaltungen</t>
  </si>
  <si>
    <r>
      <rPr>
        <i/>
        <sz val="10"/>
        <rFont val="Verdana"/>
        <family val="2"/>
      </rPr>
      <t xml:space="preserve">Hinweis zur Anwendung: </t>
    </r>
    <r>
      <rPr>
        <sz val="10"/>
        <rFont val="Verdana"/>
        <family val="2"/>
      </rPr>
      <t xml:space="preserve">Das vorliegende Dokument ist Teil des Baukastens zum Erhalt von </t>
    </r>
    <r>
      <rPr>
        <b/>
        <sz val="10"/>
        <rFont val="Verdana"/>
        <family val="2"/>
      </rPr>
      <t>BWzero</t>
    </r>
    <r>
      <rPr>
        <sz val="10"/>
        <rFont val="Verdana"/>
        <family val="2"/>
      </rPr>
      <t xml:space="preserve">. 
Die Nutzung der Vorlage soll Ihnen helfen, ist aber nicht zwingend vergaberelevant für BWzero. Andere geeignete Nachweise und Tools werden nach Prüfung auf Erfüllung der einzelnen Kriterien auch akzeptiert.
Erläuterungen zur Anwendung des Dokuments können der folgenden Anleitung entnommen werden. 
Weitere Hintergrundinformationen können dem </t>
    </r>
    <r>
      <rPr>
        <b/>
        <sz val="10"/>
        <rFont val="Verdana"/>
        <family val="2"/>
      </rPr>
      <t>Leitfaden zur Erstellung einer Treibhausgasbilanz</t>
    </r>
    <r>
      <rPr>
        <sz val="10"/>
        <rFont val="Verdana"/>
        <family val="2"/>
      </rPr>
      <t xml:space="preserve"> auf Organisationsebene (CCF) entnommen werden.</t>
    </r>
  </si>
  <si>
    <t>Zum Leitfaden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</si>
</sst>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 #,##0.00\ &quot;€&quot;_-;\-* #,##0.00\ &quot;€&quot;_-;_-* &quot;-&quot;??\ &quot;€&quot;_-;_-@_-"/>
    <numFmt numFmtId="43" formatCode="_-* #,##0.00_-;\-* #,##0.00_-;_-* &quot;-&quot;??_-;_-@_-"/>
    <numFmt numFmtId="164" formatCode="_-* #,##0.00\ _€_-;\-* #,##0.00\ _€_-;_-* &quot;-&quot;??\ _€_-;_-@_-"/>
    <numFmt numFmtId="165" formatCode="_(* #,##0.00_);_(* \(#,##0.00\);_(* &quot;-&quot;??_);_(@_)"/>
    <numFmt numFmtId="166" formatCode="#,##0.0"/>
    <numFmt numFmtId="167" formatCode="0.000"/>
    <numFmt numFmtId="168" formatCode="0.0"/>
    <numFmt numFmtId="169" formatCode="_(* #,##0_);_(* \(#,##0\);_(* &quot;-&quot;??_);_(@_)"/>
    <numFmt numFmtId="170" formatCode="#,##0.00\ [$EUR]"/>
    <numFmt numFmtId="171" formatCode="#,##0.000"/>
    <numFmt numFmtId="172" formatCode="#,##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b/>
      <i/>
      <sz val="10"/>
      <name val="Verdana"/>
      <family val="2"/>
    </font>
    <font>
      <b/>
      <sz val="12"/>
      <name val="Verdana"/>
      <family val="2"/>
    </font>
    <font>
      <b/>
      <i/>
      <sz val="12"/>
      <name val="Verdana"/>
      <family val="2"/>
    </font>
    <font>
      <sz val="14"/>
      <name val="Verdana"/>
      <family val="2"/>
    </font>
    <font>
      <sz val="12"/>
      <name val="Arial"/>
      <family val="2"/>
    </font>
    <font>
      <sz val="8"/>
      <color indexed="81"/>
      <name val="Tahoma"/>
      <family val="2"/>
    </font>
    <font>
      <i/>
      <sz val="12"/>
      <name val="Verdana"/>
      <family val="2"/>
    </font>
    <font>
      <b/>
      <i/>
      <sz val="10"/>
      <name val="Arial"/>
      <family val="2"/>
    </font>
    <font>
      <u/>
      <sz val="10"/>
      <color indexed="12"/>
      <name val="Arial"/>
      <family val="2"/>
    </font>
    <font>
      <b/>
      <i/>
      <sz val="14"/>
      <name val="Verdana"/>
      <family val="2"/>
    </font>
    <font>
      <sz val="16"/>
      <name val="Verdana"/>
      <family val="2"/>
    </font>
    <font>
      <b/>
      <u/>
      <sz val="10"/>
      <color indexed="12"/>
      <name val="Verdana"/>
      <family val="2"/>
    </font>
    <font>
      <sz val="10"/>
      <color indexed="81"/>
      <name val="Tahoma"/>
      <family val="2"/>
    </font>
    <font>
      <sz val="12"/>
      <name val="Verdana"/>
      <family val="2"/>
    </font>
    <font>
      <b/>
      <sz val="12"/>
      <name val="Arial"/>
      <family val="2"/>
    </font>
    <font>
      <b/>
      <sz val="14"/>
      <name val="Verdana"/>
      <family val="2"/>
    </font>
    <font>
      <b/>
      <sz val="10"/>
      <name val="Arial"/>
      <family val="2"/>
    </font>
    <font>
      <b/>
      <u/>
      <sz val="12"/>
      <color indexed="12"/>
      <name val="Verdana"/>
      <family val="2"/>
    </font>
    <font>
      <b/>
      <i/>
      <sz val="18"/>
      <name val="Verdana"/>
      <family val="2"/>
    </font>
    <font>
      <b/>
      <i/>
      <sz val="12"/>
      <color indexed="10"/>
      <name val="Verdana"/>
      <family val="2"/>
    </font>
    <font>
      <sz val="12"/>
      <color indexed="10"/>
      <name val="Verdana"/>
      <family val="2"/>
    </font>
    <font>
      <b/>
      <sz val="10"/>
      <color indexed="10"/>
      <name val="Verdana"/>
      <family val="2"/>
    </font>
    <font>
      <sz val="10"/>
      <color indexed="10"/>
      <name val="Verdana"/>
      <family val="2"/>
    </font>
    <font>
      <sz val="10"/>
      <color indexed="10"/>
      <name val="Arial"/>
      <family val="2"/>
    </font>
    <font>
      <b/>
      <i/>
      <sz val="10"/>
      <color indexed="10"/>
      <name val="Verdana"/>
      <family val="2"/>
    </font>
    <font>
      <i/>
      <sz val="10"/>
      <name val="Verdana"/>
      <family val="2"/>
    </font>
    <font>
      <i/>
      <sz val="11"/>
      <name val="Verdana"/>
      <family val="2"/>
    </font>
    <font>
      <i/>
      <sz val="12"/>
      <color indexed="8"/>
      <name val="Verdana"/>
      <family val="2"/>
    </font>
    <font>
      <b/>
      <vertAlign val="subscript"/>
      <sz val="12"/>
      <name val="Verdana"/>
      <family val="2"/>
    </font>
    <font>
      <vertAlign val="subscript"/>
      <sz val="12"/>
      <name val="Verdana"/>
      <family val="2"/>
    </font>
    <font>
      <sz val="10"/>
      <color indexed="9"/>
      <name val="Arial"/>
      <family val="2"/>
    </font>
    <font>
      <b/>
      <sz val="10"/>
      <color indexed="23"/>
      <name val="Verdana"/>
      <family val="2"/>
    </font>
    <font>
      <sz val="12"/>
      <color indexed="9"/>
      <name val="Verdana"/>
      <family val="2"/>
    </font>
    <font>
      <b/>
      <sz val="10"/>
      <color indexed="12"/>
      <name val="Verdana"/>
      <family val="2"/>
    </font>
    <font>
      <sz val="10"/>
      <color indexed="9"/>
      <name val="Verdana"/>
      <family val="2"/>
    </font>
    <font>
      <sz val="10"/>
      <color rgb="FFFF0000"/>
      <name val="Arial"/>
      <family val="2"/>
    </font>
    <font>
      <sz val="10"/>
      <color rgb="FFFF0000"/>
      <name val="Verdana"/>
      <family val="2"/>
    </font>
    <font>
      <sz val="12"/>
      <color rgb="FFFF0000"/>
      <name val="Verdana"/>
      <family val="2"/>
    </font>
    <font>
      <sz val="12"/>
      <color theme="1"/>
      <name val="Verdana"/>
      <family val="2"/>
    </font>
    <font>
      <sz val="11"/>
      <name val="Calibri"/>
      <family val="2"/>
    </font>
    <font>
      <b/>
      <sz val="12"/>
      <color theme="1"/>
      <name val="Verdana"/>
      <family val="2"/>
    </font>
    <font>
      <i/>
      <sz val="12"/>
      <color rgb="FFC00000"/>
      <name val="Verdana"/>
      <family val="2"/>
    </font>
    <font>
      <b/>
      <sz val="14"/>
      <color theme="1"/>
      <name val="Verdana"/>
      <family val="2"/>
    </font>
    <font>
      <i/>
      <sz val="10"/>
      <color indexed="10"/>
      <name val="Verdana"/>
      <family val="2"/>
    </font>
    <font>
      <i/>
      <sz val="10"/>
      <color indexed="8"/>
      <name val="Verdana"/>
      <family val="2"/>
    </font>
    <font>
      <vertAlign val="subscript"/>
      <sz val="10"/>
      <color indexed="10"/>
      <name val="Verdana"/>
      <family val="2"/>
    </font>
    <font>
      <sz val="10"/>
      <name val="Arial"/>
      <family val="2"/>
    </font>
    <font>
      <u/>
      <sz val="11"/>
      <color theme="10"/>
      <name val="Calibri"/>
      <family val="2"/>
      <scheme val="minor"/>
    </font>
    <font>
      <u/>
      <sz val="10"/>
      <color theme="10"/>
      <name val="Arial"/>
      <family val="2"/>
    </font>
    <font>
      <sz val="8"/>
      <name val="Arial"/>
      <family val="2"/>
    </font>
    <font>
      <sz val="9"/>
      <color indexed="81"/>
      <name val="Segoe UI"/>
      <family val="2"/>
    </font>
    <font>
      <b/>
      <vertAlign val="subscript"/>
      <sz val="10"/>
      <name val="Arial"/>
      <family val="2"/>
    </font>
    <font>
      <b/>
      <vertAlign val="subscript"/>
      <sz val="10"/>
      <name val="Verdana"/>
      <family val="2"/>
    </font>
    <font>
      <b/>
      <u/>
      <sz val="10"/>
      <color indexed="12"/>
      <name val="Arial"/>
      <family val="2"/>
    </font>
    <font>
      <b/>
      <i/>
      <sz val="11"/>
      <color indexed="10"/>
      <name val="Verdana"/>
      <family val="2"/>
    </font>
    <font>
      <b/>
      <u/>
      <sz val="11"/>
      <color indexed="12"/>
      <name val="Verdana"/>
      <family val="2"/>
    </font>
    <font>
      <sz val="11"/>
      <name val="Arial"/>
      <family val="2"/>
    </font>
    <font>
      <b/>
      <sz val="10"/>
      <color theme="1"/>
      <name val="Verdana"/>
      <family val="2"/>
    </font>
    <font>
      <sz val="10"/>
      <color theme="1"/>
      <name val="Verdana"/>
      <family val="2"/>
    </font>
    <font>
      <b/>
      <sz val="9"/>
      <color indexed="81"/>
      <name val="Segoe UI"/>
      <family val="2"/>
    </font>
    <font>
      <sz val="11"/>
      <name val="Verdana"/>
      <family val="2"/>
    </font>
    <font>
      <sz val="11"/>
      <color rgb="FFFF0000"/>
      <name val="Verdana"/>
      <family val="2"/>
    </font>
    <font>
      <sz val="12"/>
      <color indexed="8"/>
      <name val="Verdana"/>
      <family val="2"/>
    </font>
    <font>
      <sz val="10"/>
      <color theme="0" tint="-0.34998626667073579"/>
      <name val="Verdana"/>
      <family val="2"/>
    </font>
    <font>
      <i/>
      <sz val="10"/>
      <color theme="0" tint="-0.34998626667073579"/>
      <name val="Verdana"/>
      <family val="2"/>
    </font>
    <font>
      <sz val="11"/>
      <color theme="1"/>
      <name val="Verdana"/>
      <family val="2"/>
    </font>
    <font>
      <b/>
      <sz val="11"/>
      <color theme="1"/>
      <name val="Verdana"/>
      <family val="2"/>
    </font>
    <font>
      <vertAlign val="subscript"/>
      <sz val="11"/>
      <color theme="1"/>
      <name val="Verdana"/>
      <family val="2"/>
    </font>
    <font>
      <sz val="10"/>
      <color theme="0" tint="-0.499984740745262"/>
      <name val="Verdana"/>
      <family val="2"/>
    </font>
    <font>
      <vertAlign val="subscript"/>
      <sz val="12"/>
      <color theme="1"/>
      <name val="Verdana"/>
      <family val="2"/>
    </font>
    <font>
      <sz val="9"/>
      <color theme="1"/>
      <name val="Verdana"/>
      <family val="2"/>
    </font>
    <font>
      <sz val="14"/>
      <color theme="0"/>
      <name val="Verdana"/>
      <family val="2"/>
    </font>
    <font>
      <b/>
      <sz val="10"/>
      <color theme="0"/>
      <name val="Verdana"/>
      <family val="2"/>
    </font>
    <font>
      <b/>
      <sz val="11"/>
      <color indexed="81"/>
      <name val="Segoe UI"/>
      <family val="2"/>
    </font>
    <font>
      <sz val="11"/>
      <color indexed="81"/>
      <name val="Segoe UI"/>
      <family val="2"/>
    </font>
    <font>
      <sz val="10"/>
      <color theme="0" tint="-0.249977111117893"/>
      <name val="Verdana"/>
      <family val="2"/>
    </font>
    <font>
      <sz val="10"/>
      <color theme="0" tint="-0.249977111117893"/>
      <name val="Arial"/>
      <family val="2"/>
    </font>
    <font>
      <b/>
      <sz val="14"/>
      <name val="Arial"/>
      <family val="2"/>
    </font>
    <font>
      <sz val="9"/>
      <color rgb="FFFF0000"/>
      <name val="Verdana"/>
      <family val="2"/>
    </font>
    <font>
      <u/>
      <sz val="9"/>
      <color rgb="FFFF0000"/>
      <name val="Verdana"/>
      <family val="2"/>
    </font>
    <font>
      <sz val="9"/>
      <name val="Verdana"/>
      <family val="2"/>
    </font>
    <font>
      <i/>
      <sz val="9"/>
      <name val="Verdana"/>
      <family val="2"/>
    </font>
    <font>
      <b/>
      <sz val="12"/>
      <color theme="0" tint="-0.499984740745262"/>
      <name val="Verdana"/>
      <family val="2"/>
    </font>
    <font>
      <sz val="11"/>
      <color theme="0" tint="-0.499984740745262"/>
      <name val="Verdana"/>
      <family val="2"/>
    </font>
    <font>
      <b/>
      <sz val="12"/>
      <color rgb="FFFF0000"/>
      <name val="Verdana"/>
      <family val="2"/>
    </font>
    <font>
      <b/>
      <sz val="10"/>
      <color indexed="81"/>
      <name val="Segoe UI"/>
      <family val="2"/>
    </font>
    <font>
      <u/>
      <sz val="10"/>
      <name val="Verdana"/>
      <family val="2"/>
    </font>
    <font>
      <sz val="10"/>
      <color indexed="81"/>
      <name val="Segoe UI"/>
      <family val="2"/>
    </font>
    <font>
      <b/>
      <sz val="12"/>
      <color indexed="81"/>
      <name val="Segoe UI"/>
      <family val="2"/>
    </font>
    <font>
      <sz val="12"/>
      <color indexed="81"/>
      <name val="Segoe UI"/>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Down"/>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AFCA6"/>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0" tint="-4.9989318521683403E-2"/>
        <bgColor indexed="64"/>
      </patternFill>
    </fill>
    <fill>
      <patternFill patternType="solid">
        <fgColor rgb="FF57832D"/>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ck">
        <color theme="9"/>
      </left>
      <right style="thick">
        <color theme="9"/>
      </right>
      <top style="thick">
        <color theme="9"/>
      </top>
      <bottom style="thick">
        <color theme="9"/>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auto="1"/>
      </top>
      <bottom style="medium">
        <color auto="1"/>
      </bottom>
      <diagonal/>
    </border>
    <border>
      <left style="thin">
        <color indexed="64"/>
      </left>
      <right/>
      <top style="thick">
        <color theme="9"/>
      </top>
      <bottom style="thin">
        <color indexed="64"/>
      </bottom>
      <diagonal/>
    </border>
    <border>
      <left style="thick">
        <color theme="9"/>
      </left>
      <right/>
      <top style="thick">
        <color theme="9"/>
      </top>
      <bottom style="thick">
        <color theme="9"/>
      </bottom>
      <diagonal/>
    </border>
    <border>
      <left style="thick">
        <color theme="9"/>
      </left>
      <right style="thick">
        <color theme="9"/>
      </right>
      <top/>
      <bottom style="thick">
        <color theme="9"/>
      </bottom>
      <diagonal/>
    </border>
    <border>
      <left style="thick">
        <color theme="9"/>
      </left>
      <right style="thick">
        <color theme="9"/>
      </right>
      <top style="medium">
        <color auto="1"/>
      </top>
      <bottom style="thick">
        <color theme="9"/>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ck">
        <color theme="9"/>
      </top>
      <bottom style="thin">
        <color indexed="64"/>
      </bottom>
      <diagonal/>
    </border>
    <border>
      <left style="thin">
        <color indexed="64"/>
      </left>
      <right style="medium">
        <color indexed="64"/>
      </right>
      <top style="medium">
        <color indexed="64"/>
      </top>
      <bottom style="medium">
        <color indexed="64"/>
      </bottom>
      <diagonal/>
    </border>
    <border>
      <left/>
      <right/>
      <top style="thick">
        <color theme="9"/>
      </top>
      <bottom style="thick">
        <color theme="9"/>
      </bottom>
      <diagonal/>
    </border>
    <border>
      <left style="thick">
        <color theme="9"/>
      </left>
      <right/>
      <top/>
      <bottom style="thick">
        <color theme="9"/>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3">
    <xf numFmtId="0" fontId="0" fillId="0" borderId="0"/>
    <xf numFmtId="0" fontId="15" fillId="0" borderId="0" applyNumberFormat="0" applyFill="0" applyBorder="0" applyAlignment="0" applyProtection="0">
      <alignment vertical="top"/>
      <protection locked="0"/>
    </xf>
    <xf numFmtId="165"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4" fillId="0" borderId="0"/>
    <xf numFmtId="0" fontId="15" fillId="0" borderId="0" applyNumberFormat="0" applyFill="0" applyBorder="0" applyAlignment="0" applyProtection="0">
      <alignment vertical="top"/>
      <protection locked="0"/>
    </xf>
    <xf numFmtId="165" fontId="4" fillId="0" borderId="0" applyFont="0" applyFill="0" applyBorder="0" applyAlignment="0" applyProtection="0"/>
    <xf numFmtId="9" fontId="4" fillId="0" borderId="0" applyFont="0" applyFill="0" applyBorder="0" applyAlignment="0" applyProtection="0"/>
    <xf numFmtId="170" fontId="4" fillId="0" borderId="0"/>
    <xf numFmtId="0" fontId="3" fillId="0" borderId="0"/>
    <xf numFmtId="0" fontId="4" fillId="0" borderId="0"/>
    <xf numFmtId="0" fontId="4" fillId="0" borderId="0"/>
    <xf numFmtId="17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4" fillId="0" borderId="0"/>
    <xf numFmtId="0" fontId="55" fillId="0" borderId="0" applyNumberFormat="0" applyFill="0" applyBorder="0" applyAlignment="0" applyProtection="0">
      <alignment vertical="top"/>
      <protection locked="0"/>
    </xf>
    <xf numFmtId="0" fontId="54" fillId="0" borderId="0" applyNumberForma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1" fillId="0" borderId="0"/>
    <xf numFmtId="0" fontId="1" fillId="0" borderId="0"/>
    <xf numFmtId="0" fontId="97" fillId="0" borderId="0"/>
  </cellStyleXfs>
  <cellXfs count="893">
    <xf numFmtId="0" fontId="0" fillId="0" borderId="0" xfId="0"/>
    <xf numFmtId="0" fontId="5" fillId="0" borderId="0" xfId="0" applyFont="1"/>
    <xf numFmtId="0" fontId="6" fillId="0" borderId="1" xfId="0" applyFont="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6" fillId="2" borderId="0" xfId="0" applyFont="1" applyFill="1"/>
    <xf numFmtId="0" fontId="7" fillId="2" borderId="0" xfId="0" applyFont="1" applyFill="1"/>
    <xf numFmtId="0" fontId="5" fillId="2" borderId="0" xfId="0" applyFont="1" applyFill="1"/>
    <xf numFmtId="0" fontId="16" fillId="2" borderId="0" xfId="0" applyFont="1" applyFill="1"/>
    <xf numFmtId="0" fontId="0" fillId="2" borderId="0" xfId="0" applyFill="1"/>
    <xf numFmtId="0" fontId="9" fillId="2" borderId="0" xfId="0" applyFont="1" applyFill="1"/>
    <xf numFmtId="0" fontId="0" fillId="2" borderId="3" xfId="0" applyFill="1" applyBorder="1"/>
    <xf numFmtId="0" fontId="7" fillId="2" borderId="0" xfId="0" applyFont="1" applyFill="1" applyAlignment="1">
      <alignment horizontal="left"/>
    </xf>
    <xf numFmtId="0" fontId="7" fillId="2" borderId="3" xfId="0" applyFont="1" applyFill="1" applyBorder="1"/>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8" fillId="3" borderId="2" xfId="0" applyFont="1" applyFill="1" applyBorder="1" applyAlignment="1">
      <alignment horizontal="center" vertical="center" wrapText="1"/>
    </xf>
    <xf numFmtId="0" fontId="5" fillId="2" borderId="0" xfId="0" applyFont="1" applyFill="1" applyAlignment="1">
      <alignment vertical="center"/>
    </xf>
    <xf numFmtId="0" fontId="0" fillId="2" borderId="0" xfId="0" applyFill="1" applyAlignment="1">
      <alignment vertical="center"/>
    </xf>
    <xf numFmtId="0" fontId="16"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14" fillId="2" borderId="0" xfId="0" applyFont="1" applyFill="1" applyAlignment="1">
      <alignment vertical="center" wrapText="1"/>
    </xf>
    <xf numFmtId="0" fontId="0" fillId="2" borderId="3" xfId="0" applyFill="1" applyBorder="1" applyAlignment="1">
      <alignment vertical="center"/>
    </xf>
    <xf numFmtId="14" fontId="5" fillId="2" borderId="3" xfId="0" applyNumberFormat="1" applyFont="1" applyFill="1" applyBorder="1" applyAlignment="1">
      <alignment horizontal="left" vertical="center"/>
    </xf>
    <xf numFmtId="0" fontId="0" fillId="0" borderId="0" xfId="0" applyAlignment="1">
      <alignment vertical="center"/>
    </xf>
    <xf numFmtId="0" fontId="20" fillId="0" borderId="2" xfId="0" applyFont="1" applyBorder="1" applyAlignment="1">
      <alignment vertical="center"/>
    </xf>
    <xf numFmtId="0" fontId="20" fillId="0" borderId="0" xfId="0" applyFont="1" applyAlignment="1">
      <alignment vertical="center"/>
    </xf>
    <xf numFmtId="3" fontId="20" fillId="0" borderId="0" xfId="0" applyNumberFormat="1"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vertical="center" wrapText="1"/>
    </xf>
    <xf numFmtId="3"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1" fontId="8" fillId="0" borderId="0" xfId="0" applyNumberFormat="1" applyFont="1" applyAlignment="1">
      <alignment horizontal="center" vertical="center" wrapText="1"/>
    </xf>
    <xf numFmtId="0" fontId="8" fillId="3" borderId="2" xfId="0" applyFont="1" applyFill="1" applyBorder="1" applyAlignment="1">
      <alignment horizontal="center" vertical="center"/>
    </xf>
    <xf numFmtId="0" fontId="5" fillId="0" borderId="0" xfId="0" applyFont="1" applyAlignment="1">
      <alignment vertical="center"/>
    </xf>
    <xf numFmtId="0" fontId="9" fillId="2" borderId="0" xfId="0" applyFont="1" applyFill="1" applyAlignment="1">
      <alignment vertical="center"/>
    </xf>
    <xf numFmtId="0" fontId="5" fillId="2" borderId="3" xfId="0" applyFont="1" applyFill="1" applyBorder="1" applyAlignment="1">
      <alignment vertical="center"/>
    </xf>
    <xf numFmtId="0" fontId="7" fillId="2" borderId="3" xfId="0" applyFont="1" applyFill="1" applyBorder="1" applyAlignment="1">
      <alignment vertical="center"/>
    </xf>
    <xf numFmtId="0" fontId="0" fillId="0" borderId="1" xfId="0" applyBorder="1" applyAlignment="1">
      <alignment vertical="center"/>
    </xf>
    <xf numFmtId="0" fontId="8" fillId="2" borderId="0" xfId="0" applyFont="1" applyFill="1" applyAlignment="1">
      <alignment horizontal="left" vertical="center"/>
    </xf>
    <xf numFmtId="14" fontId="20" fillId="2" borderId="0" xfId="0" applyNumberFormat="1" applyFont="1" applyFill="1" applyAlignment="1">
      <alignment horizontal="left" vertical="center"/>
    </xf>
    <xf numFmtId="0" fontId="21" fillId="2" borderId="0" xfId="0" applyFont="1" applyFill="1" applyAlignment="1">
      <alignment vertical="center"/>
    </xf>
    <xf numFmtId="0" fontId="20" fillId="2" borderId="18" xfId="0" applyFont="1" applyFill="1" applyBorder="1" applyAlignment="1">
      <alignment vertical="center"/>
    </xf>
    <xf numFmtId="0" fontId="20" fillId="2" borderId="11" xfId="0" applyFont="1" applyFill="1" applyBorder="1" applyAlignment="1">
      <alignment vertical="center"/>
    </xf>
    <xf numFmtId="0" fontId="20" fillId="0" borderId="11" xfId="0" applyFont="1" applyBorder="1" applyAlignment="1">
      <alignment vertical="center"/>
    </xf>
    <xf numFmtId="0" fontId="6" fillId="2" borderId="3"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20" fillId="0" borderId="11" xfId="0" applyFont="1" applyBorder="1" applyAlignment="1">
      <alignment vertical="center" wrapText="1"/>
    </xf>
    <xf numFmtId="14" fontId="5" fillId="2" borderId="0" xfId="0" applyNumberFormat="1" applyFont="1" applyFill="1" applyAlignment="1">
      <alignment vertical="center"/>
    </xf>
    <xf numFmtId="0" fontId="28" fillId="2" borderId="15" xfId="0" applyFont="1" applyFill="1" applyBorder="1" applyAlignment="1">
      <alignment vertical="center"/>
    </xf>
    <xf numFmtId="14" fontId="29" fillId="2" borderId="15" xfId="0" applyNumberFormat="1" applyFont="1" applyFill="1" applyBorder="1" applyAlignment="1">
      <alignment vertical="center"/>
    </xf>
    <xf numFmtId="0" fontId="31" fillId="2" borderId="15" xfId="0" applyFont="1" applyFill="1" applyBorder="1" applyAlignment="1">
      <alignment vertical="center"/>
    </xf>
    <xf numFmtId="0" fontId="29" fillId="2" borderId="15" xfId="0" applyFont="1" applyFill="1" applyBorder="1" applyAlignment="1">
      <alignment vertical="center"/>
    </xf>
    <xf numFmtId="0" fontId="28" fillId="2" borderId="0" xfId="0" applyFont="1" applyFill="1" applyAlignment="1">
      <alignment vertical="center"/>
    </xf>
    <xf numFmtId="14" fontId="29" fillId="2" borderId="0" xfId="0" applyNumberFormat="1" applyFont="1" applyFill="1" applyAlignment="1">
      <alignment vertical="center"/>
    </xf>
    <xf numFmtId="0" fontId="31" fillId="2" borderId="0" xfId="0" applyFont="1" applyFill="1" applyAlignment="1">
      <alignment vertical="center"/>
    </xf>
    <xf numFmtId="0" fontId="29" fillId="2" borderId="0" xfId="0" applyFont="1" applyFill="1" applyAlignment="1">
      <alignment vertical="center"/>
    </xf>
    <xf numFmtId="0" fontId="28" fillId="2" borderId="1" xfId="0" applyFont="1" applyFill="1" applyBorder="1" applyAlignment="1">
      <alignment vertical="center"/>
    </xf>
    <xf numFmtId="14" fontId="29" fillId="2" borderId="1" xfId="0" applyNumberFormat="1" applyFont="1" applyFill="1" applyBorder="1" applyAlignment="1">
      <alignment vertical="center"/>
    </xf>
    <xf numFmtId="0" fontId="31" fillId="2" borderId="1" xfId="0" applyFont="1" applyFill="1" applyBorder="1" applyAlignment="1">
      <alignment vertical="center"/>
    </xf>
    <xf numFmtId="0" fontId="29" fillId="2" borderId="1" xfId="0" applyFont="1" applyFill="1" applyBorder="1" applyAlignment="1">
      <alignment vertical="center"/>
    </xf>
    <xf numFmtId="3" fontId="20" fillId="0" borderId="0" xfId="0" applyNumberFormat="1" applyFont="1" applyAlignment="1">
      <alignment horizontal="right" vertical="center"/>
    </xf>
    <xf numFmtId="0" fontId="10" fillId="0" borderId="0" xfId="0" applyFont="1" applyAlignment="1">
      <alignment vertical="center"/>
    </xf>
    <xf numFmtId="0" fontId="26" fillId="0" borderId="14" xfId="0" applyFont="1" applyBorder="1" applyAlignment="1">
      <alignment horizontal="left" vertical="center"/>
    </xf>
    <xf numFmtId="166" fontId="20"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14" fontId="5" fillId="2" borderId="0" xfId="0" applyNumberFormat="1" applyFont="1" applyFill="1" applyAlignment="1">
      <alignment horizontal="left" vertical="center"/>
    </xf>
    <xf numFmtId="0" fontId="30" fillId="0" borderId="15" xfId="0" applyFont="1" applyBorder="1" applyAlignment="1">
      <alignment vertical="center"/>
    </xf>
    <xf numFmtId="0" fontId="25" fillId="2" borderId="0" xfId="0" applyFont="1" applyFill="1" applyAlignment="1">
      <alignment vertical="center"/>
    </xf>
    <xf numFmtId="0" fontId="17" fillId="2" borderId="0" xfId="0" applyFont="1" applyFill="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6" fillId="2" borderId="14" xfId="0" applyFont="1" applyFill="1" applyBorder="1" applyAlignment="1">
      <alignment vertical="center"/>
    </xf>
    <xf numFmtId="0" fontId="27" fillId="2" borderId="17" xfId="0" applyFont="1" applyFill="1" applyBorder="1" applyAlignment="1">
      <alignment vertical="center"/>
    </xf>
    <xf numFmtId="0" fontId="27" fillId="0" borderId="0" xfId="0" applyFont="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3" fontId="20" fillId="0" borderId="2" xfId="0" applyNumberFormat="1" applyFont="1" applyBorder="1" applyAlignment="1">
      <alignment vertical="center"/>
    </xf>
    <xf numFmtId="0" fontId="24" fillId="0" borderId="0" xfId="1" applyFont="1" applyFill="1" applyBorder="1" applyAlignment="1" applyProtection="1">
      <alignment horizontal="center" vertical="center"/>
    </xf>
    <xf numFmtId="0" fontId="24" fillId="0" borderId="15" xfId="1" applyFont="1" applyFill="1" applyBorder="1" applyAlignment="1" applyProtection="1">
      <alignment horizontal="center" vertical="center"/>
    </xf>
    <xf numFmtId="0" fontId="27" fillId="2" borderId="9" xfId="0" applyFont="1" applyFill="1" applyBorder="1" applyAlignment="1">
      <alignment vertical="center"/>
    </xf>
    <xf numFmtId="0" fontId="24" fillId="0" borderId="1" xfId="1" applyFont="1" applyFill="1" applyBorder="1" applyAlignment="1" applyProtection="1">
      <alignment horizontal="center" vertical="center"/>
    </xf>
    <xf numFmtId="0" fontId="0" fillId="0" borderId="7" xfId="0" applyBorder="1" applyAlignment="1">
      <alignment vertical="center"/>
    </xf>
    <xf numFmtId="0" fontId="8" fillId="0" borderId="0" xfId="0" applyFont="1" applyAlignment="1">
      <alignment horizontal="left" vertical="center" wrapText="1"/>
    </xf>
    <xf numFmtId="0" fontId="5" fillId="0" borderId="0" xfId="0" applyFont="1" applyAlignment="1">
      <alignment vertical="center" wrapText="1"/>
    </xf>
    <xf numFmtId="0" fontId="20" fillId="0" borderId="11" xfId="0" applyFont="1" applyBorder="1" applyAlignment="1">
      <alignment horizontal="center" vertical="center"/>
    </xf>
    <xf numFmtId="0" fontId="38" fillId="0" borderId="0" xfId="0" applyFont="1"/>
    <xf numFmtId="0" fontId="4" fillId="0" borderId="0" xfId="0" applyFont="1"/>
    <xf numFmtId="169" fontId="4" fillId="0" borderId="0" xfId="2" applyNumberFormat="1" applyFont="1" applyFill="1"/>
    <xf numFmtId="3" fontId="4" fillId="0" borderId="0" xfId="2" applyNumberFormat="1" applyFont="1" applyFill="1"/>
    <xf numFmtId="0" fontId="20" fillId="5" borderId="2" xfId="0" applyFont="1" applyFill="1" applyBorder="1" applyAlignment="1">
      <alignment horizontal="center" vertical="center"/>
    </xf>
    <xf numFmtId="4" fontId="20" fillId="5" borderId="2"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0" fontId="8" fillId="5" borderId="2" xfId="0" applyFont="1" applyFill="1" applyBorder="1" applyAlignment="1">
      <alignment vertical="center"/>
    </xf>
    <xf numFmtId="3" fontId="20" fillId="5" borderId="2" xfId="0" applyNumberFormat="1" applyFont="1" applyFill="1" applyBorder="1" applyAlignment="1">
      <alignment horizontal="center" vertical="center"/>
    </xf>
    <xf numFmtId="3" fontId="20" fillId="5" borderId="12" xfId="0" applyNumberFormat="1" applyFont="1" applyFill="1" applyBorder="1" applyAlignment="1">
      <alignment horizontal="center" vertical="center"/>
    </xf>
    <xf numFmtId="0" fontId="8" fillId="3" borderId="12" xfId="0" applyFont="1" applyFill="1" applyBorder="1" applyAlignment="1">
      <alignment horizontal="center" vertical="center" wrapText="1"/>
    </xf>
    <xf numFmtId="0" fontId="20" fillId="0" borderId="12" xfId="0" applyFont="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Alignment="1">
      <alignment horizontal="right" vertical="center"/>
    </xf>
    <xf numFmtId="0" fontId="20" fillId="0" borderId="12" xfId="0" applyFont="1" applyBorder="1" applyAlignment="1">
      <alignment vertical="center" wrapText="1"/>
    </xf>
    <xf numFmtId="0" fontId="0" fillId="0" borderId="3" xfId="0" applyBorder="1"/>
    <xf numFmtId="0" fontId="0" fillId="0" borderId="22" xfId="0" applyBorder="1"/>
    <xf numFmtId="0" fontId="4" fillId="0" borderId="0" xfId="0" applyFont="1" applyAlignment="1">
      <alignment vertical="center"/>
    </xf>
    <xf numFmtId="0" fontId="39" fillId="0" borderId="0" xfId="0" applyFont="1" applyAlignment="1">
      <alignment horizontal="center" vertical="center"/>
    </xf>
    <xf numFmtId="3" fontId="4" fillId="0" borderId="0" xfId="2" applyNumberFormat="1" applyFont="1" applyFill="1" applyBorder="1"/>
    <xf numFmtId="0" fontId="6" fillId="0" borderId="0" xfId="0" applyFont="1" applyAlignment="1">
      <alignment horizontal="center" vertical="center" wrapText="1"/>
    </xf>
    <xf numFmtId="3" fontId="34" fillId="0" borderId="0" xfId="2" applyNumberFormat="1" applyFont="1" applyFill="1" applyBorder="1" applyAlignment="1">
      <alignment horizontal="center" wrapText="1"/>
    </xf>
    <xf numFmtId="0" fontId="5" fillId="0" borderId="0" xfId="0" applyFont="1" applyAlignment="1">
      <alignment horizontal="center" wrapText="1"/>
    </xf>
    <xf numFmtId="0" fontId="32" fillId="0" borderId="0" xfId="0" applyFont="1" applyAlignment="1">
      <alignment horizontal="center" wrapText="1"/>
    </xf>
    <xf numFmtId="4" fontId="33" fillId="0" borderId="0" xfId="2" applyNumberFormat="1" applyFont="1" applyFill="1" applyBorder="1" applyAlignment="1">
      <alignment horizontal="center"/>
    </xf>
    <xf numFmtId="0" fontId="32" fillId="0" borderId="0" xfId="0" applyFont="1" applyAlignment="1">
      <alignment horizontal="center"/>
    </xf>
    <xf numFmtId="0" fontId="0" fillId="0" borderId="15" xfId="0" applyBorder="1"/>
    <xf numFmtId="0" fontId="0" fillId="0" borderId="5" xfId="0" applyBorder="1"/>
    <xf numFmtId="14" fontId="20" fillId="6" borderId="2" xfId="0" applyNumberFormat="1" applyFont="1" applyFill="1" applyBorder="1" applyAlignment="1" applyProtection="1">
      <alignment horizontal="center" vertical="center"/>
      <protection locked="0"/>
    </xf>
    <xf numFmtId="0" fontId="20" fillId="6" borderId="2" xfId="0" applyFont="1" applyFill="1" applyBorder="1" applyAlignment="1" applyProtection="1">
      <alignment horizontal="center" vertical="center"/>
      <protection locked="0"/>
    </xf>
    <xf numFmtId="3" fontId="20" fillId="6" borderId="2" xfId="0" applyNumberFormat="1" applyFont="1" applyFill="1" applyBorder="1" applyAlignment="1" applyProtection="1">
      <alignment horizontal="center" vertical="center"/>
      <protection locked="0"/>
    </xf>
    <xf numFmtId="4" fontId="20" fillId="6" borderId="2" xfId="0" applyNumberFormat="1" applyFont="1" applyFill="1" applyBorder="1" applyAlignment="1" applyProtection="1">
      <alignment horizontal="center" vertical="center"/>
      <protection locked="0"/>
    </xf>
    <xf numFmtId="3" fontId="20" fillId="6" borderId="11" xfId="0" applyNumberFormat="1" applyFont="1" applyFill="1" applyBorder="1" applyAlignment="1" applyProtection="1">
      <alignment horizontal="center" vertical="center"/>
      <protection locked="0"/>
    </xf>
    <xf numFmtId="0" fontId="37" fillId="2" borderId="0" xfId="0" applyFont="1" applyFill="1"/>
    <xf numFmtId="0" fontId="10" fillId="3" borderId="2" xfId="0" applyFont="1" applyFill="1" applyBorder="1" applyAlignment="1">
      <alignment horizontal="center" vertical="center"/>
    </xf>
    <xf numFmtId="0" fontId="20" fillId="6" borderId="2" xfId="0" applyFont="1" applyFill="1" applyBorder="1" applyAlignment="1" applyProtection="1">
      <alignment horizontal="left" vertical="center"/>
      <protection locked="0"/>
    </xf>
    <xf numFmtId="3" fontId="20" fillId="6" borderId="2" xfId="0" applyNumberFormat="1" applyFont="1" applyFill="1" applyBorder="1" applyAlignment="1" applyProtection="1">
      <alignment vertical="center"/>
      <protection locked="0"/>
    </xf>
    <xf numFmtId="0" fontId="6" fillId="3" borderId="2" xfId="0" applyFont="1" applyFill="1" applyBorder="1" applyAlignment="1">
      <alignment horizontal="center" vertical="center" wrapText="1"/>
    </xf>
    <xf numFmtId="4" fontId="20" fillId="6" borderId="11" xfId="0" applyNumberFormat="1" applyFont="1" applyFill="1" applyBorder="1" applyAlignment="1" applyProtection="1">
      <alignment horizontal="center" vertical="center"/>
      <protection locked="0"/>
    </xf>
    <xf numFmtId="4" fontId="20" fillId="5" borderId="2" xfId="0" applyNumberFormat="1" applyFont="1" applyFill="1" applyBorder="1" applyAlignment="1">
      <alignment horizontal="center" vertical="center" wrapText="1"/>
    </xf>
    <xf numFmtId="4" fontId="20" fillId="5" borderId="12" xfId="0" applyNumberFormat="1" applyFont="1" applyFill="1" applyBorder="1" applyAlignment="1">
      <alignment horizontal="center" vertical="center"/>
    </xf>
    <xf numFmtId="0" fontId="42" fillId="0" borderId="0" xfId="0" applyFont="1"/>
    <xf numFmtId="0" fontId="43" fillId="0" borderId="0" xfId="0" applyFont="1"/>
    <xf numFmtId="0" fontId="0" fillId="0" borderId="1" xfId="0" applyBorder="1"/>
    <xf numFmtId="0" fontId="45" fillId="0" borderId="2" xfId="0" applyFont="1" applyBorder="1" applyAlignment="1">
      <alignment vertical="center" wrapText="1"/>
    </xf>
    <xf numFmtId="0" fontId="20" fillId="0" borderId="0" xfId="0" applyFont="1" applyAlignment="1">
      <alignment horizontal="left" vertical="center"/>
    </xf>
    <xf numFmtId="0" fontId="0" fillId="0" borderId="17" xfId="0" applyBorder="1"/>
    <xf numFmtId="0" fontId="0" fillId="0" borderId="7" xfId="0" applyBorder="1"/>
    <xf numFmtId="0" fontId="45" fillId="0" borderId="8" xfId="0" applyFont="1" applyBorder="1" applyAlignment="1">
      <alignmen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3" xfId="0" applyFill="1" applyBorder="1" applyAlignment="1">
      <alignment horizontal="left" vertical="center"/>
    </xf>
    <xf numFmtId="0" fontId="0" fillId="0" borderId="0" xfId="0" applyAlignment="1">
      <alignment horizontal="left"/>
    </xf>
    <xf numFmtId="0" fontId="20" fillId="0" borderId="0" xfId="0" applyFont="1"/>
    <xf numFmtId="0" fontId="20" fillId="0" borderId="0" xfId="0" applyFont="1" applyAlignment="1">
      <alignment horizontal="left"/>
    </xf>
    <xf numFmtId="4" fontId="8" fillId="5" borderId="2" xfId="0" applyNumberFormat="1" applyFont="1" applyFill="1" applyBorder="1" applyAlignment="1">
      <alignment horizontal="right" vertical="center"/>
    </xf>
    <xf numFmtId="0" fontId="46" fillId="0" borderId="0" xfId="0" applyFont="1" applyAlignment="1">
      <alignment vertical="center"/>
    </xf>
    <xf numFmtId="0" fontId="6" fillId="0" borderId="0" xfId="0" applyFont="1" applyAlignment="1">
      <alignment horizontal="left" vertical="center" wrapText="1"/>
    </xf>
    <xf numFmtId="0" fontId="0" fillId="0" borderId="14" xfId="0" applyBorder="1"/>
    <xf numFmtId="0" fontId="0" fillId="0" borderId="9" xfId="0" applyBorder="1"/>
    <xf numFmtId="0" fontId="5" fillId="0" borderId="6" xfId="0" applyFont="1" applyBorder="1"/>
    <xf numFmtId="0" fontId="6" fillId="2" borderId="0" xfId="0" applyFont="1" applyFill="1" applyAlignment="1">
      <alignment horizontal="left" vertical="center" wrapText="1"/>
    </xf>
    <xf numFmtId="0" fontId="6" fillId="3"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3" fontId="5" fillId="6" borderId="2" xfId="0" applyNumberFormat="1" applyFont="1" applyFill="1" applyBorder="1" applyAlignment="1" applyProtection="1">
      <alignment horizontal="center" vertical="center"/>
      <protection locked="0"/>
    </xf>
    <xf numFmtId="3" fontId="5" fillId="0" borderId="0" xfId="0" applyNumberFormat="1" applyFont="1" applyAlignment="1">
      <alignment horizontal="center" vertical="center"/>
    </xf>
    <xf numFmtId="0" fontId="5" fillId="2" borderId="0" xfId="0" applyFont="1" applyFill="1" applyAlignment="1">
      <alignment vertical="center" wrapText="1"/>
    </xf>
    <xf numFmtId="0" fontId="5" fillId="5" borderId="42" xfId="0" applyFont="1" applyFill="1" applyBorder="1" applyAlignment="1">
      <alignment vertical="center" wrapText="1"/>
    </xf>
    <xf numFmtId="0" fontId="5" fillId="2" borderId="2" xfId="0" applyFont="1" applyFill="1" applyBorder="1" applyAlignment="1">
      <alignment vertical="center" wrapText="1"/>
    </xf>
    <xf numFmtId="3" fontId="5" fillId="0" borderId="0" xfId="0" applyNumberFormat="1" applyFont="1" applyAlignment="1" applyProtection="1">
      <alignment horizontal="center" vertical="center"/>
      <protection locked="0"/>
    </xf>
    <xf numFmtId="0" fontId="6" fillId="3" borderId="13" xfId="0" applyFont="1" applyFill="1" applyBorder="1" applyAlignment="1">
      <alignment horizontal="left" vertical="center" wrapText="1"/>
    </xf>
    <xf numFmtId="0" fontId="5" fillId="5" borderId="13" xfId="0" applyFont="1" applyFill="1" applyBorder="1" applyAlignment="1">
      <alignment horizontal="center" vertical="center"/>
    </xf>
    <xf numFmtId="0" fontId="5" fillId="5" borderId="2" xfId="0" applyFont="1" applyFill="1" applyBorder="1" applyAlignment="1">
      <alignment vertical="center" wrapText="1"/>
    </xf>
    <xf numFmtId="0" fontId="5" fillId="5" borderId="2" xfId="0" applyFont="1" applyFill="1" applyBorder="1" applyAlignment="1">
      <alignment horizontal="center" vertical="center"/>
    </xf>
    <xf numFmtId="0" fontId="4" fillId="2" borderId="0" xfId="0" applyFont="1" applyFill="1" applyAlignment="1">
      <alignment vertical="center"/>
    </xf>
    <xf numFmtId="0" fontId="31" fillId="2" borderId="14" xfId="0" applyFont="1" applyFill="1" applyBorder="1" applyAlignment="1">
      <alignment vertical="center"/>
    </xf>
    <xf numFmtId="0" fontId="29" fillId="2" borderId="9" xfId="0" applyFont="1" applyFill="1" applyBorder="1" applyAlignment="1">
      <alignment vertical="center"/>
    </xf>
    <xf numFmtId="0" fontId="29" fillId="0" borderId="17" xfId="0" applyFont="1" applyBorder="1" applyAlignment="1">
      <alignment vertical="center"/>
    </xf>
    <xf numFmtId="0" fontId="6" fillId="3" borderId="5" xfId="0" applyFont="1" applyFill="1" applyBorder="1" applyAlignment="1">
      <alignment horizontal="center" vertical="center" wrapText="1"/>
    </xf>
    <xf numFmtId="0" fontId="5" fillId="6" borderId="2" xfId="0" applyFont="1" applyFill="1" applyBorder="1" applyAlignment="1" applyProtection="1">
      <alignment horizontal="left" vertical="center" wrapText="1"/>
      <protection locked="0"/>
    </xf>
    <xf numFmtId="2" fontId="6" fillId="5" borderId="2" xfId="0" applyNumberFormat="1"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5" fillId="6" borderId="2" xfId="0" applyFont="1" applyFill="1" applyBorder="1" applyAlignment="1" applyProtection="1">
      <alignment vertical="center" wrapText="1"/>
      <protection locked="0"/>
    </xf>
    <xf numFmtId="0" fontId="5" fillId="6" borderId="21" xfId="0" applyFont="1" applyFill="1" applyBorder="1" applyAlignment="1" applyProtection="1">
      <alignment horizontal="center" vertical="center" wrapText="1"/>
      <protection locked="0"/>
    </xf>
    <xf numFmtId="166" fontId="5" fillId="6" borderId="10" xfId="0" applyNumberFormat="1" applyFont="1" applyFill="1" applyBorder="1" applyAlignment="1" applyProtection="1">
      <alignment horizontal="center" vertical="center"/>
      <protection locked="0"/>
    </xf>
    <xf numFmtId="166" fontId="5" fillId="6" borderId="2" xfId="0" applyNumberFormat="1" applyFont="1" applyFill="1" applyBorder="1" applyAlignment="1" applyProtection="1">
      <alignment horizontal="center" vertical="center"/>
      <protection locked="0"/>
    </xf>
    <xf numFmtId="0" fontId="5" fillId="6" borderId="11" xfId="0" applyFont="1" applyFill="1" applyBorder="1" applyAlignment="1" applyProtection="1">
      <alignment vertical="center" wrapText="1"/>
      <protection locked="0"/>
    </xf>
    <xf numFmtId="0" fontId="5" fillId="6" borderId="13" xfId="0" applyFont="1" applyFill="1" applyBorder="1" applyAlignment="1" applyProtection="1">
      <alignment vertical="center" wrapText="1"/>
      <protection locked="0"/>
    </xf>
    <xf numFmtId="0" fontId="5" fillId="0" borderId="14" xfId="0" applyFont="1" applyBorder="1" applyAlignment="1">
      <alignment vertical="center"/>
    </xf>
    <xf numFmtId="0" fontId="5" fillId="0" borderId="15" xfId="0" applyFont="1" applyBorder="1" applyAlignment="1">
      <alignment vertical="center"/>
    </xf>
    <xf numFmtId="0" fontId="4" fillId="0" borderId="15" xfId="0" applyFont="1" applyBorder="1" applyAlignment="1">
      <alignmen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4" fillId="0" borderId="15" xfId="0" applyFont="1" applyBorder="1"/>
    <xf numFmtId="0" fontId="29" fillId="2" borderId="0" xfId="0" applyFont="1" applyFill="1" applyAlignment="1">
      <alignment vertical="center" wrapText="1"/>
    </xf>
    <xf numFmtId="0" fontId="5" fillId="0" borderId="0" xfId="0" applyFont="1" applyAlignment="1" applyProtection="1">
      <alignment horizontal="left"/>
      <protection locked="0"/>
    </xf>
    <xf numFmtId="0" fontId="29" fillId="2" borderId="9"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17"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vertical="center" wrapText="1"/>
    </xf>
    <xf numFmtId="0" fontId="5" fillId="0" borderId="1" xfId="0" applyFont="1" applyBorder="1" applyAlignment="1" applyProtection="1">
      <alignment horizontal="left"/>
      <protection locked="0"/>
    </xf>
    <xf numFmtId="0" fontId="6" fillId="0" borderId="0" xfId="0" applyFont="1" applyAlignment="1">
      <alignment horizontal="center" wrapText="1"/>
    </xf>
    <xf numFmtId="3" fontId="5" fillId="0" borderId="0" xfId="2" applyNumberFormat="1" applyFont="1" applyFill="1" applyBorder="1" applyAlignment="1" applyProtection="1">
      <alignment horizontal="center"/>
      <protection locked="0"/>
    </xf>
    <xf numFmtId="0" fontId="6" fillId="0" borderId="0" xfId="0" applyFont="1" applyAlignment="1">
      <alignment vertical="center" wrapText="1"/>
    </xf>
    <xf numFmtId="3" fontId="51" fillId="0" borderId="0" xfId="2" applyNumberFormat="1" applyFont="1" applyFill="1" applyBorder="1" applyAlignment="1">
      <alignment horizontal="center" wrapText="1"/>
    </xf>
    <xf numFmtId="4" fontId="32" fillId="0" borderId="0" xfId="2" applyNumberFormat="1" applyFont="1" applyFill="1" applyBorder="1" applyAlignment="1">
      <alignment horizontal="center"/>
    </xf>
    <xf numFmtId="0" fontId="4" fillId="0" borderId="9" xfId="0" applyFont="1" applyBorder="1"/>
    <xf numFmtId="0" fontId="6" fillId="3" borderId="2" xfId="0" applyFont="1" applyFill="1" applyBorder="1" applyAlignment="1">
      <alignment vertical="center"/>
    </xf>
    <xf numFmtId="0" fontId="5" fillId="6" borderId="2" xfId="0" applyFont="1" applyFill="1" applyBorder="1" applyAlignment="1" applyProtection="1">
      <alignment horizontal="left" vertical="center"/>
      <protection locked="0"/>
    </xf>
    <xf numFmtId="4" fontId="5" fillId="6" borderId="13" xfId="0" applyNumberFormat="1" applyFont="1" applyFill="1" applyBorder="1" applyAlignment="1" applyProtection="1">
      <alignment horizontal="left" vertical="center"/>
      <protection locked="0"/>
    </xf>
    <xf numFmtId="4" fontId="5" fillId="6" borderId="10" xfId="0" applyNumberFormat="1" applyFont="1" applyFill="1" applyBorder="1" applyAlignment="1" applyProtection="1">
      <alignment horizontal="left" vertical="center"/>
      <protection locked="0"/>
    </xf>
    <xf numFmtId="49" fontId="5" fillId="6" borderId="2" xfId="0" applyNumberFormat="1" applyFont="1" applyFill="1" applyBorder="1" applyAlignment="1" applyProtection="1">
      <alignment horizontal="left" vertical="center"/>
      <protection locked="0"/>
    </xf>
    <xf numFmtId="1" fontId="6" fillId="0" borderId="0" xfId="0" applyNumberFormat="1" applyFont="1" applyAlignment="1">
      <alignment horizontal="center" vertical="center" wrapText="1"/>
    </xf>
    <xf numFmtId="3" fontId="6" fillId="3" borderId="2" xfId="0" applyNumberFormat="1" applyFont="1" applyFill="1" applyBorder="1" applyAlignment="1">
      <alignment horizontal="center" vertical="center"/>
    </xf>
    <xf numFmtId="0" fontId="41" fillId="2" borderId="0" xfId="0" applyFont="1" applyFill="1" applyAlignment="1">
      <alignment vertical="center"/>
    </xf>
    <xf numFmtId="0" fontId="5" fillId="0" borderId="11" xfId="0" applyFont="1" applyBorder="1" applyAlignment="1">
      <alignment horizontal="center" vertical="center"/>
    </xf>
    <xf numFmtId="9" fontId="20" fillId="5" borderId="2" xfId="3" applyFont="1" applyFill="1" applyBorder="1" applyAlignment="1" applyProtection="1">
      <alignment horizontal="center" vertical="center"/>
    </xf>
    <xf numFmtId="0" fontId="45" fillId="0" borderId="42" xfId="0" applyFont="1" applyBorder="1" applyAlignment="1">
      <alignment vertical="center" wrapText="1"/>
    </xf>
    <xf numFmtId="2" fontId="0" fillId="0" borderId="2" xfId="0" applyNumberFormat="1" applyBorder="1"/>
    <xf numFmtId="0" fontId="23" fillId="0" borderId="2" xfId="0" applyFont="1" applyBorder="1"/>
    <xf numFmtId="0" fontId="23" fillId="0" borderId="2" xfId="0" applyFont="1" applyBorder="1" applyAlignment="1">
      <alignment horizontal="left"/>
    </xf>
    <xf numFmtId="0" fontId="5" fillId="0" borderId="1" xfId="0" applyFont="1" applyBorder="1" applyAlignment="1">
      <alignment vertical="center"/>
    </xf>
    <xf numFmtId="0" fontId="42" fillId="0" borderId="0" xfId="0" applyFont="1" applyAlignment="1">
      <alignment vertical="top" wrapText="1"/>
    </xf>
    <xf numFmtId="3" fontId="5" fillId="6" borderId="45" xfId="0" applyNumberFormat="1" applyFont="1" applyFill="1" applyBorder="1" applyAlignment="1" applyProtection="1">
      <alignment horizontal="center" vertical="center"/>
      <protection locked="0"/>
    </xf>
    <xf numFmtId="0" fontId="5" fillId="0" borderId="12" xfId="0" applyFont="1" applyBorder="1"/>
    <xf numFmtId="0" fontId="45" fillId="0" borderId="2" xfId="0" applyFont="1" applyBorder="1" applyAlignment="1">
      <alignment horizontal="left" vertical="center" wrapText="1"/>
    </xf>
    <xf numFmtId="0" fontId="45" fillId="0" borderId="12" xfId="0" applyFont="1" applyBorder="1" applyAlignment="1">
      <alignment horizontal="left" vertical="center" wrapText="1"/>
    </xf>
    <xf numFmtId="0" fontId="45" fillId="0" borderId="37" xfId="0" applyFont="1" applyBorder="1" applyAlignment="1">
      <alignment vertical="center" wrapText="1"/>
    </xf>
    <xf numFmtId="0" fontId="45" fillId="0" borderId="38" xfId="0" applyFont="1" applyBorder="1" applyAlignment="1">
      <alignment vertical="center" wrapText="1"/>
    </xf>
    <xf numFmtId="0" fontId="6" fillId="3" borderId="2" xfId="0" applyFont="1" applyFill="1" applyBorder="1" applyAlignment="1">
      <alignment vertical="center" wrapText="1"/>
    </xf>
    <xf numFmtId="0" fontId="5" fillId="9" borderId="2" xfId="0" applyFont="1" applyFill="1" applyBorder="1" applyAlignment="1" applyProtection="1">
      <alignment vertical="center"/>
      <protection locked="0"/>
    </xf>
    <xf numFmtId="0" fontId="61" fillId="2" borderId="14" xfId="0" applyFont="1" applyFill="1" applyBorder="1" applyAlignment="1">
      <alignment vertical="center"/>
    </xf>
    <xf numFmtId="0" fontId="62" fillId="0" borderId="15" xfId="1" applyFont="1" applyFill="1" applyBorder="1" applyAlignment="1" applyProtection="1">
      <alignment horizontal="center" vertical="center"/>
    </xf>
    <xf numFmtId="0" fontId="63" fillId="0" borderId="15" xfId="0" applyFont="1" applyBorder="1" applyAlignment="1">
      <alignment vertical="center"/>
    </xf>
    <xf numFmtId="0" fontId="63" fillId="0" borderId="0" xfId="0" applyFont="1" applyAlignment="1">
      <alignment vertical="center"/>
    </xf>
    <xf numFmtId="0" fontId="0" fillId="0" borderId="0" xfId="0" applyAlignment="1">
      <alignment horizontal="center"/>
    </xf>
    <xf numFmtId="0" fontId="0" fillId="0" borderId="0" xfId="0" quotePrefix="1"/>
    <xf numFmtId="3" fontId="5" fillId="5" borderId="42" xfId="0" applyNumberFormat="1" applyFont="1" applyFill="1" applyBorder="1" applyAlignment="1">
      <alignment horizontal="center" vertical="center"/>
    </xf>
    <xf numFmtId="0" fontId="5" fillId="0" borderId="4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Protection="1">
      <protection locked="0"/>
    </xf>
    <xf numFmtId="0" fontId="5" fillId="3" borderId="2" xfId="0" applyFont="1" applyFill="1" applyBorder="1" applyAlignment="1">
      <alignment horizontal="left" vertical="center"/>
    </xf>
    <xf numFmtId="0" fontId="6" fillId="3" borderId="2" xfId="0" applyFont="1" applyFill="1" applyBorder="1" applyAlignment="1">
      <alignment horizontal="left" vertical="center"/>
    </xf>
    <xf numFmtId="0" fontId="26" fillId="0" borderId="15" xfId="0" applyFont="1" applyBorder="1" applyAlignment="1">
      <alignment horizontal="left" vertical="center"/>
    </xf>
    <xf numFmtId="0" fontId="67" fillId="0" borderId="0" xfId="0" applyFont="1" applyAlignment="1" applyProtection="1">
      <alignment horizontal="left"/>
      <protection locked="0"/>
    </xf>
    <xf numFmtId="0" fontId="67" fillId="0" borderId="6" xfId="0" applyFont="1" applyBorder="1" applyAlignment="1" applyProtection="1">
      <alignment horizontal="left"/>
      <protection locked="0"/>
    </xf>
    <xf numFmtId="0" fontId="27" fillId="2" borderId="1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vertical="center" wrapText="1"/>
    </xf>
    <xf numFmtId="0" fontId="67" fillId="0" borderId="1" xfId="0" applyFont="1" applyBorder="1" applyAlignment="1" applyProtection="1">
      <alignment horizontal="left"/>
      <protection locked="0"/>
    </xf>
    <xf numFmtId="0" fontId="67" fillId="0" borderId="7" xfId="0" applyFont="1" applyBorder="1" applyAlignment="1" applyProtection="1">
      <alignment horizontal="left"/>
      <protection locked="0"/>
    </xf>
    <xf numFmtId="0" fontId="8" fillId="0" borderId="0" xfId="0" applyFont="1" applyAlignment="1">
      <alignment horizontal="center" wrapText="1"/>
    </xf>
    <xf numFmtId="0" fontId="8" fillId="3" borderId="13" xfId="0" applyFont="1" applyFill="1" applyBorder="1" applyAlignment="1">
      <alignment horizontal="center" vertical="center"/>
    </xf>
    <xf numFmtId="0" fontId="0" fillId="0" borderId="0" xfId="0" applyProtection="1">
      <protection locked="0"/>
    </xf>
    <xf numFmtId="0" fontId="8"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10" borderId="2" xfId="0" applyFont="1" applyFill="1" applyBorder="1" applyAlignment="1">
      <alignment horizontal="center" vertical="center"/>
    </xf>
    <xf numFmtId="3" fontId="20" fillId="8" borderId="2" xfId="0" applyNumberFormat="1" applyFont="1" applyFill="1" applyBorder="1" applyAlignment="1" applyProtection="1">
      <alignment horizontal="center" vertical="center"/>
      <protection locked="0"/>
    </xf>
    <xf numFmtId="3" fontId="67" fillId="0" borderId="0" xfId="2" applyNumberFormat="1" applyFont="1" applyFill="1" applyBorder="1" applyAlignment="1" applyProtection="1">
      <alignment horizontal="center"/>
      <protection locked="0"/>
    </xf>
    <xf numFmtId="0" fontId="8" fillId="3" borderId="2" xfId="0" applyFont="1" applyFill="1" applyBorder="1" applyAlignment="1">
      <alignment horizontal="left" vertical="center" wrapText="1"/>
    </xf>
    <xf numFmtId="0" fontId="20" fillId="10" borderId="2" xfId="0" applyFont="1" applyFill="1" applyBorder="1" applyAlignment="1">
      <alignment horizontal="left" vertical="center" wrapText="1"/>
    </xf>
    <xf numFmtId="3" fontId="68" fillId="0" borderId="2" xfId="2" applyNumberFormat="1" applyFont="1" applyFill="1" applyBorder="1" applyAlignment="1" applyProtection="1">
      <alignment horizontal="left" wrapText="1"/>
      <protection locked="0"/>
    </xf>
    <xf numFmtId="0" fontId="20" fillId="10" borderId="2" xfId="0" applyFont="1" applyFill="1" applyBorder="1" applyAlignment="1">
      <alignment horizontal="left" vertical="center"/>
    </xf>
    <xf numFmtId="0" fontId="8" fillId="10" borderId="2" xfId="0" applyFont="1" applyFill="1" applyBorder="1" applyAlignment="1">
      <alignment horizontal="center" vertical="center" wrapText="1"/>
    </xf>
    <xf numFmtId="4" fontId="67" fillId="10" borderId="2" xfId="2" applyNumberFormat="1" applyFont="1" applyFill="1" applyBorder="1" applyAlignment="1">
      <alignment horizontal="center"/>
    </xf>
    <xf numFmtId="4" fontId="67" fillId="9" borderId="45" xfId="0" applyNumberFormat="1" applyFont="1" applyFill="1" applyBorder="1" applyAlignment="1" applyProtection="1">
      <alignment horizontal="center" vertical="center"/>
      <protection locked="0"/>
    </xf>
    <xf numFmtId="4" fontId="67" fillId="0" borderId="0" xfId="2" applyNumberFormat="1" applyFont="1" applyFill="1" applyBorder="1" applyAlignment="1">
      <alignment horizontal="center"/>
    </xf>
    <xf numFmtId="3" fontId="69" fillId="0" borderId="0" xfId="2" applyNumberFormat="1" applyFont="1" applyFill="1" applyBorder="1" applyAlignment="1">
      <alignment horizontal="center" wrapText="1"/>
    </xf>
    <xf numFmtId="3" fontId="67" fillId="0" borderId="0" xfId="2" applyNumberFormat="1" applyFont="1" applyFill="1" applyBorder="1" applyAlignment="1">
      <alignment horizontal="center"/>
    </xf>
    <xf numFmtId="3" fontId="33" fillId="0" borderId="0" xfId="2" applyNumberFormat="1" applyFont="1" applyFill="1" applyBorder="1" applyAlignment="1">
      <alignment horizontal="center"/>
    </xf>
    <xf numFmtId="3" fontId="20" fillId="0" borderId="0" xfId="2" applyNumberFormat="1" applyFont="1" applyFill="1" applyBorder="1" applyAlignment="1">
      <alignment horizontal="center"/>
    </xf>
    <xf numFmtId="3" fontId="20" fillId="0" borderId="0" xfId="0" applyNumberFormat="1" applyFont="1" applyAlignment="1">
      <alignment horizontal="center"/>
    </xf>
    <xf numFmtId="3" fontId="4" fillId="0" borderId="0" xfId="0" applyNumberFormat="1" applyFont="1"/>
    <xf numFmtId="3" fontId="0" fillId="0" borderId="0" xfId="0" applyNumberFormat="1"/>
    <xf numFmtId="0" fontId="20" fillId="10" borderId="2" xfId="0" quotePrefix="1" applyFont="1" applyFill="1" applyBorder="1" applyAlignment="1">
      <alignment horizontal="center" vertical="center"/>
    </xf>
    <xf numFmtId="0" fontId="5" fillId="6" borderId="13" xfId="0" applyFont="1" applyFill="1" applyBorder="1" applyAlignment="1" applyProtection="1">
      <alignment horizontal="right" vertical="center" wrapText="1"/>
      <protection locked="0"/>
    </xf>
    <xf numFmtId="0" fontId="5" fillId="6" borderId="13" xfId="0" applyFont="1" applyFill="1" applyBorder="1" applyAlignment="1" applyProtection="1">
      <alignment horizontal="left" vertical="center" wrapText="1"/>
      <protection locked="0"/>
    </xf>
    <xf numFmtId="0" fontId="5" fillId="5" borderId="42" xfId="0" applyFont="1" applyFill="1" applyBorder="1" applyAlignment="1">
      <alignment horizontal="center" vertical="center"/>
    </xf>
    <xf numFmtId="0" fontId="5" fillId="5" borderId="33" xfId="0" applyFont="1" applyFill="1" applyBorder="1" applyAlignment="1">
      <alignment horizontal="center" vertical="center"/>
    </xf>
    <xf numFmtId="0" fontId="8" fillId="3" borderId="13" xfId="0" applyFont="1" applyFill="1" applyBorder="1" applyAlignment="1">
      <alignment horizontal="left" vertical="center"/>
    </xf>
    <xf numFmtId="0" fontId="5" fillId="0" borderId="5" xfId="0" applyFont="1" applyBorder="1" applyAlignment="1">
      <alignment vertical="center"/>
    </xf>
    <xf numFmtId="0" fontId="8" fillId="0" borderId="9" xfId="0" applyFont="1" applyBorder="1" applyAlignment="1">
      <alignment vertical="center"/>
    </xf>
    <xf numFmtId="0" fontId="6" fillId="0" borderId="0" xfId="0" applyFont="1"/>
    <xf numFmtId="0" fontId="44" fillId="0" borderId="9" xfId="0" applyFont="1" applyBorder="1" applyAlignment="1">
      <alignment vertical="center"/>
    </xf>
    <xf numFmtId="0" fontId="20" fillId="0" borderId="15" xfId="0" applyFont="1" applyBorder="1" applyAlignment="1" applyProtection="1">
      <alignment horizontal="center" vertical="center"/>
      <protection locked="0"/>
    </xf>
    <xf numFmtId="0" fontId="5" fillId="0" borderId="17" xfId="0" applyFont="1" applyBorder="1"/>
    <xf numFmtId="0" fontId="20" fillId="0" borderId="1" xfId="0" applyFont="1" applyBorder="1" applyAlignment="1">
      <alignment vertical="center"/>
    </xf>
    <xf numFmtId="0" fontId="20" fillId="0" borderId="7" xfId="0" applyFont="1" applyBorder="1" applyAlignment="1">
      <alignment vertical="center"/>
    </xf>
    <xf numFmtId="0" fontId="8" fillId="0" borderId="9" xfId="0" applyFont="1" applyBorder="1"/>
    <xf numFmtId="0" fontId="8" fillId="0" borderId="0" xfId="0" applyFont="1"/>
    <xf numFmtId="0" fontId="6" fillId="0" borderId="2" xfId="0" applyFont="1" applyBorder="1"/>
    <xf numFmtId="0" fontId="5" fillId="8" borderId="2" xfId="0" applyFont="1" applyFill="1" applyBorder="1"/>
    <xf numFmtId="0" fontId="5" fillId="0" borderId="14" xfId="0" applyFont="1" applyBorder="1"/>
    <xf numFmtId="0" fontId="5" fillId="0" borderId="15" xfId="0" applyFont="1" applyBorder="1"/>
    <xf numFmtId="0" fontId="5" fillId="0" borderId="9" xfId="0" applyFont="1" applyBorder="1"/>
    <xf numFmtId="0" fontId="5" fillId="0" borderId="9" xfId="0" quotePrefix="1" applyFont="1" applyBorder="1"/>
    <xf numFmtId="0" fontId="13" fillId="0" borderId="6" xfId="0" applyFont="1" applyBorder="1" applyAlignment="1">
      <alignment vertical="center"/>
    </xf>
    <xf numFmtId="0" fontId="4" fillId="0" borderId="5" xfId="0" applyFont="1" applyBorder="1"/>
    <xf numFmtId="0" fontId="45" fillId="0" borderId="18" xfId="0" applyFont="1" applyBorder="1" applyAlignment="1">
      <alignment vertical="center" wrapText="1"/>
    </xf>
    <xf numFmtId="0" fontId="45" fillId="0" borderId="12" xfId="0" applyFont="1" applyBorder="1" applyAlignment="1">
      <alignment vertical="center" wrapText="1"/>
    </xf>
    <xf numFmtId="0" fontId="6" fillId="3" borderId="1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5" fillId="8" borderId="2" xfId="0" applyFont="1" applyFill="1" applyBorder="1" applyAlignment="1">
      <alignment horizontal="center" vertical="center"/>
    </xf>
    <xf numFmtId="0" fontId="5" fillId="0" borderId="0" xfId="0" applyFont="1" applyAlignment="1">
      <alignment horizontal="left"/>
    </xf>
    <xf numFmtId="0" fontId="67" fillId="0" borderId="15" xfId="0" applyFont="1" applyBorder="1" applyAlignment="1">
      <alignment vertical="center"/>
    </xf>
    <xf numFmtId="0" fontId="67"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72" fillId="0" borderId="2" xfId="0" applyFont="1" applyBorder="1" applyAlignment="1">
      <alignment vertical="center"/>
    </xf>
    <xf numFmtId="4" fontId="72" fillId="8" borderId="2" xfId="0" applyNumberFormat="1" applyFont="1" applyFill="1" applyBorder="1" applyAlignment="1">
      <alignment vertical="center"/>
    </xf>
    <xf numFmtId="4" fontId="72" fillId="0" borderId="0" xfId="0" applyNumberFormat="1" applyFont="1" applyAlignment="1">
      <alignment vertical="center"/>
    </xf>
    <xf numFmtId="0" fontId="72" fillId="0" borderId="2" xfId="0" applyFont="1" applyBorder="1" applyAlignment="1">
      <alignment horizontal="left" vertical="center"/>
    </xf>
    <xf numFmtId="0" fontId="72" fillId="0" borderId="16" xfId="0" applyFont="1" applyBorder="1" applyAlignment="1">
      <alignment horizontal="left" vertical="center"/>
    </xf>
    <xf numFmtId="4" fontId="72" fillId="0" borderId="16" xfId="0" applyNumberFormat="1" applyFont="1" applyBorder="1" applyAlignment="1">
      <alignment horizontal="right" vertical="center"/>
    </xf>
    <xf numFmtId="0" fontId="20" fillId="0" borderId="29" xfId="0" applyFont="1" applyBorder="1"/>
    <xf numFmtId="0" fontId="20" fillId="0" borderId="2" xfId="0" applyFont="1" applyBorder="1" applyAlignment="1" applyProtection="1">
      <alignment horizontal="left" vertical="center" wrapText="1"/>
      <protection locked="0"/>
    </xf>
    <xf numFmtId="0" fontId="5" fillId="2" borderId="3" xfId="0" applyFont="1" applyFill="1" applyBorder="1"/>
    <xf numFmtId="0" fontId="45" fillId="0" borderId="11" xfId="0" applyFont="1" applyBorder="1" applyAlignment="1">
      <alignment vertical="center" wrapText="1"/>
    </xf>
    <xf numFmtId="0" fontId="23" fillId="0" borderId="0" xfId="0" applyFont="1"/>
    <xf numFmtId="2" fontId="0" fillId="0" borderId="12" xfId="0" applyNumberFormat="1" applyBorder="1"/>
    <xf numFmtId="0" fontId="23" fillId="0" borderId="13" xfId="0" applyFont="1" applyBorder="1"/>
    <xf numFmtId="14" fontId="5" fillId="2" borderId="3" xfId="0" applyNumberFormat="1" applyFont="1" applyFill="1" applyBorder="1" applyAlignment="1">
      <alignment vertical="center"/>
    </xf>
    <xf numFmtId="0" fontId="25" fillId="2" borderId="0" xfId="0" applyFont="1" applyFill="1"/>
    <xf numFmtId="0" fontId="5" fillId="8" borderId="13"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6" borderId="10" xfId="0" applyFont="1" applyFill="1" applyBorder="1" applyAlignment="1" applyProtection="1">
      <alignment horizontal="left" vertical="center" wrapText="1"/>
      <protection locked="0"/>
    </xf>
    <xf numFmtId="0" fontId="27" fillId="2" borderId="0" xfId="0" applyFont="1" applyFill="1" applyAlignment="1">
      <alignment horizontal="left" vertical="center" wrapText="1"/>
    </xf>
    <xf numFmtId="0" fontId="5" fillId="13" borderId="2" xfId="0" applyFont="1" applyFill="1" applyBorder="1" applyAlignment="1" applyProtection="1">
      <alignment vertical="center"/>
      <protection locked="0"/>
    </xf>
    <xf numFmtId="0" fontId="6" fillId="0" borderId="1" xfId="0" applyFont="1" applyBorder="1" applyAlignment="1">
      <alignment vertical="center"/>
    </xf>
    <xf numFmtId="0" fontId="20" fillId="10" borderId="2" xfId="0" applyFont="1" applyFill="1" applyBorder="1" applyAlignment="1">
      <alignment vertical="center"/>
    </xf>
    <xf numFmtId="0" fontId="20" fillId="10" borderId="2" xfId="0" applyFont="1" applyFill="1" applyBorder="1" applyAlignment="1">
      <alignment vertical="center" wrapText="1"/>
    </xf>
    <xf numFmtId="0" fontId="60" fillId="0" borderId="0" xfId="1" applyFont="1" applyFill="1" applyBorder="1" applyAlignment="1" applyProtection="1">
      <alignment horizontal="center" vertical="center" wrapText="1"/>
    </xf>
    <xf numFmtId="0" fontId="20" fillId="0" borderId="8" xfId="0" applyFont="1" applyBorder="1" applyAlignment="1">
      <alignment vertic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72" fillId="0" borderId="2" xfId="0" applyFont="1" applyBorder="1" applyAlignment="1">
      <alignment vertical="center" wrapText="1"/>
    </xf>
    <xf numFmtId="0" fontId="29" fillId="2" borderId="9" xfId="0" applyFont="1" applyFill="1" applyBorder="1" applyAlignment="1">
      <alignment vertical="center" wrapText="1"/>
    </xf>
    <xf numFmtId="4" fontId="45" fillId="9" borderId="42" xfId="0" applyNumberFormat="1" applyFont="1" applyFill="1" applyBorder="1" applyAlignment="1">
      <alignment horizontal="right" vertical="center" wrapText="1"/>
    </xf>
    <xf numFmtId="4" fontId="45" fillId="9" borderId="2" xfId="0" applyNumberFormat="1" applyFont="1" applyFill="1" applyBorder="1" applyAlignment="1">
      <alignment horizontal="right" vertical="center" wrapText="1"/>
    </xf>
    <xf numFmtId="4" fontId="45" fillId="9" borderId="21" xfId="0" applyNumberFormat="1" applyFont="1" applyFill="1" applyBorder="1" applyAlignment="1">
      <alignment horizontal="right" vertical="center" wrapText="1"/>
    </xf>
    <xf numFmtId="4" fontId="20" fillId="5" borderId="2" xfId="0" applyNumberFormat="1" applyFont="1" applyFill="1" applyBorder="1" applyAlignment="1">
      <alignment horizontal="right" vertical="center"/>
    </xf>
    <xf numFmtId="4" fontId="45" fillId="9" borderId="38" xfId="0" applyNumberFormat="1" applyFont="1" applyFill="1" applyBorder="1" applyAlignment="1">
      <alignment horizontal="right" vertical="center" wrapText="1"/>
    </xf>
    <xf numFmtId="4" fontId="45" fillId="9" borderId="41" xfId="0" applyNumberFormat="1" applyFont="1" applyFill="1" applyBorder="1" applyAlignment="1">
      <alignment horizontal="right" vertical="center" wrapText="1"/>
    </xf>
    <xf numFmtId="4" fontId="45" fillId="9" borderId="39" xfId="0" applyNumberFormat="1" applyFont="1" applyFill="1" applyBorder="1" applyAlignment="1">
      <alignment horizontal="right" vertical="center" wrapText="1"/>
    </xf>
    <xf numFmtId="4" fontId="20" fillId="9" borderId="2" xfId="0" applyNumberFormat="1" applyFont="1" applyFill="1" applyBorder="1" applyAlignment="1">
      <alignment horizontal="right" vertical="center"/>
    </xf>
    <xf numFmtId="4" fontId="45" fillId="9" borderId="44" xfId="0" applyNumberFormat="1" applyFont="1" applyFill="1" applyBorder="1" applyAlignment="1">
      <alignment horizontal="right" vertical="center" wrapText="1"/>
    </xf>
    <xf numFmtId="0" fontId="8" fillId="11" borderId="2" xfId="0" applyFont="1" applyFill="1" applyBorder="1" applyAlignment="1">
      <alignment vertical="center"/>
    </xf>
    <xf numFmtId="4" fontId="47" fillId="9" borderId="2" xfId="0" applyNumberFormat="1" applyFont="1" applyFill="1" applyBorder="1" applyAlignment="1">
      <alignment horizontal="right" vertical="center" wrapText="1"/>
    </xf>
    <xf numFmtId="0" fontId="8" fillId="11" borderId="12" xfId="0" applyFont="1" applyFill="1" applyBorder="1" applyAlignment="1">
      <alignment horizontal="right" vertical="center" wrapText="1"/>
    </xf>
    <xf numFmtId="1" fontId="8" fillId="11" borderId="12" xfId="0" applyNumberFormat="1" applyFont="1" applyFill="1" applyBorder="1" applyAlignment="1">
      <alignment horizontal="right" vertical="center" wrapText="1"/>
    </xf>
    <xf numFmtId="2" fontId="0" fillId="18" borderId="2" xfId="0" applyNumberFormat="1" applyFill="1" applyBorder="1"/>
    <xf numFmtId="0" fontId="45" fillId="0" borderId="35" xfId="0" applyFont="1" applyBorder="1" applyAlignment="1">
      <alignment horizontal="left" vertical="center" wrapText="1"/>
    </xf>
    <xf numFmtId="0" fontId="49" fillId="14" borderId="0" xfId="0" applyFont="1" applyFill="1"/>
    <xf numFmtId="0" fontId="5" fillId="14" borderId="0" xfId="0" applyFont="1" applyFill="1"/>
    <xf numFmtId="0" fontId="5" fillId="19" borderId="2" xfId="0" applyFont="1" applyFill="1" applyBorder="1"/>
    <xf numFmtId="0" fontId="5" fillId="20" borderId="2" xfId="0" applyFont="1" applyFill="1" applyBorder="1"/>
    <xf numFmtId="0" fontId="6" fillId="8" borderId="2" xfId="0" applyFont="1" applyFill="1" applyBorder="1" applyAlignment="1">
      <alignment vertical="center"/>
    </xf>
    <xf numFmtId="0" fontId="5" fillId="5" borderId="2" xfId="0" applyFont="1" applyFill="1" applyBorder="1" applyAlignment="1">
      <alignment vertical="center"/>
    </xf>
    <xf numFmtId="0" fontId="6" fillId="8" borderId="45" xfId="0" applyFont="1" applyFill="1" applyBorder="1" applyAlignment="1">
      <alignment vertical="center"/>
    </xf>
    <xf numFmtId="0" fontId="5" fillId="5" borderId="45" xfId="0" applyFont="1" applyFill="1" applyBorder="1" applyAlignment="1">
      <alignment vertical="center"/>
    </xf>
    <xf numFmtId="0" fontId="20" fillId="0" borderId="42" xfId="0" applyFont="1" applyBorder="1" applyAlignment="1">
      <alignment vertical="center" wrapText="1"/>
    </xf>
    <xf numFmtId="0" fontId="45" fillId="0" borderId="39" xfId="0" applyFont="1" applyBorder="1" applyAlignment="1">
      <alignment vertical="center" wrapText="1"/>
    </xf>
    <xf numFmtId="0" fontId="64" fillId="10" borderId="50" xfId="0" applyFont="1" applyFill="1" applyBorder="1" applyAlignment="1">
      <alignment horizontal="center" vertical="center" wrapText="1"/>
    </xf>
    <xf numFmtId="0" fontId="63" fillId="0" borderId="5" xfId="0" applyFont="1" applyBorder="1" applyAlignment="1">
      <alignment vertical="center"/>
    </xf>
    <xf numFmtId="0" fontId="64" fillId="0" borderId="43" xfId="0" applyFont="1" applyBorder="1" applyAlignment="1">
      <alignment vertical="center" wrapText="1"/>
    </xf>
    <xf numFmtId="0" fontId="5" fillId="0" borderId="50" xfId="0" applyFont="1" applyBorder="1" applyAlignment="1">
      <alignment horizontal="center" vertical="center"/>
    </xf>
    <xf numFmtId="2" fontId="65" fillId="0" borderId="11" xfId="0" applyNumberFormat="1" applyFont="1" applyBorder="1" applyAlignment="1">
      <alignment horizontal="right" vertical="center" wrapText="1"/>
    </xf>
    <xf numFmtId="0" fontId="65" fillId="0" borderId="11" xfId="0" applyFont="1" applyBorder="1" applyAlignment="1">
      <alignment horizontal="center" vertical="center" wrapText="1"/>
    </xf>
    <xf numFmtId="2" fontId="65" fillId="0" borderId="2" xfId="0" applyNumberFormat="1" applyFont="1" applyBorder="1" applyAlignment="1">
      <alignment horizontal="right" vertical="center" wrapText="1"/>
    </xf>
    <xf numFmtId="0" fontId="65" fillId="0" borderId="2" xfId="0" applyFont="1" applyBorder="1" applyAlignment="1">
      <alignment horizontal="center" vertical="center" wrapText="1"/>
    </xf>
    <xf numFmtId="2"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2" fontId="5" fillId="0" borderId="2" xfId="0" applyNumberFormat="1" applyFont="1" applyBorder="1" applyAlignment="1">
      <alignment horizontal="right" vertical="center"/>
    </xf>
    <xf numFmtId="0" fontId="65" fillId="21" borderId="11" xfId="0" applyFont="1" applyFill="1" applyBorder="1" applyAlignment="1">
      <alignment vertical="center" wrapText="1"/>
    </xf>
    <xf numFmtId="0" fontId="65" fillId="21" borderId="2" xfId="0" applyFont="1" applyFill="1" applyBorder="1" applyAlignment="1">
      <alignment vertical="center" wrapText="1"/>
    </xf>
    <xf numFmtId="0" fontId="65" fillId="21" borderId="2" xfId="0" applyFont="1" applyFill="1" applyBorder="1" applyAlignment="1">
      <alignment horizontal="left" vertical="center" wrapText="1"/>
    </xf>
    <xf numFmtId="0" fontId="65" fillId="17" borderId="2" xfId="0" applyFont="1" applyFill="1" applyBorder="1" applyAlignment="1">
      <alignment vertical="center" wrapText="1"/>
    </xf>
    <xf numFmtId="0" fontId="65" fillId="11" borderId="2" xfId="0" applyFont="1" applyFill="1" applyBorder="1" applyAlignment="1">
      <alignment vertical="center" wrapText="1"/>
    </xf>
    <xf numFmtId="0" fontId="65" fillId="11" borderId="2" xfId="0" applyFont="1" applyFill="1" applyBorder="1" applyAlignment="1">
      <alignment horizontal="left" vertical="center" wrapText="1"/>
    </xf>
    <xf numFmtId="0" fontId="5" fillId="11" borderId="2" xfId="0" applyFont="1" applyFill="1" applyBorder="1"/>
    <xf numFmtId="0" fontId="5" fillId="11" borderId="2" xfId="0" applyFont="1" applyFill="1" applyBorder="1" applyAlignment="1">
      <alignment horizontal="left" vertical="center" wrapText="1"/>
    </xf>
    <xf numFmtId="0" fontId="65" fillId="14" borderId="2" xfId="0" applyFont="1" applyFill="1" applyBorder="1" applyAlignment="1">
      <alignment vertical="center" wrapText="1"/>
    </xf>
    <xf numFmtId="0" fontId="20" fillId="0" borderId="0" xfId="0" applyFont="1" applyAlignment="1">
      <alignment horizontal="center" vertical="center" wrapText="1"/>
    </xf>
    <xf numFmtId="3" fontId="20" fillId="0" borderId="0" xfId="0" applyNumberFormat="1" applyFont="1" applyAlignment="1" applyProtection="1">
      <alignment horizontal="center" vertical="center"/>
      <protection locked="0"/>
    </xf>
    <xf numFmtId="0" fontId="11" fillId="15" borderId="2" xfId="0" applyFont="1" applyFill="1" applyBorder="1" applyAlignment="1" applyProtection="1">
      <alignment horizontal="left" vertical="center"/>
      <protection locked="0"/>
    </xf>
    <xf numFmtId="0" fontId="5" fillId="15" borderId="2" xfId="0" applyFont="1" applyFill="1" applyBorder="1"/>
    <xf numFmtId="0" fontId="25" fillId="2" borderId="0" xfId="0" applyFont="1" applyFill="1" applyAlignment="1">
      <alignment horizontal="left" vertical="center"/>
    </xf>
    <xf numFmtId="0" fontId="45" fillId="0" borderId="36" xfId="0" applyFont="1" applyBorder="1" applyAlignment="1">
      <alignment horizontal="left" vertical="center" wrapText="1"/>
    </xf>
    <xf numFmtId="0" fontId="8" fillId="11" borderId="5" xfId="0" applyFont="1" applyFill="1" applyBorder="1" applyAlignment="1">
      <alignment horizontal="left"/>
    </xf>
    <xf numFmtId="0" fontId="8" fillId="0" borderId="3" xfId="0" applyFont="1" applyBorder="1" applyAlignment="1">
      <alignment vertical="center" wrapText="1"/>
    </xf>
    <xf numFmtId="0" fontId="8" fillId="0" borderId="29" xfId="0" applyFont="1" applyBorder="1" applyAlignment="1">
      <alignment vertical="center" wrapText="1"/>
    </xf>
    <xf numFmtId="0" fontId="45" fillId="0" borderId="2" xfId="0" applyFont="1" applyBorder="1" applyAlignment="1">
      <alignment horizontal="center" vertical="center" wrapText="1"/>
    </xf>
    <xf numFmtId="0" fontId="64" fillId="10" borderId="39" xfId="0" applyFont="1" applyFill="1" applyBorder="1" applyAlignment="1">
      <alignment horizontal="center" vertical="center"/>
    </xf>
    <xf numFmtId="0" fontId="48" fillId="0" borderId="3" xfId="0" applyFont="1" applyBorder="1" applyAlignment="1">
      <alignment vertical="center" wrapText="1"/>
    </xf>
    <xf numFmtId="0" fontId="48" fillId="0" borderId="2" xfId="0" applyFont="1" applyBorder="1" applyAlignment="1">
      <alignment vertical="center" wrapText="1"/>
    </xf>
    <xf numFmtId="0" fontId="31" fillId="0" borderId="14" xfId="0" applyFont="1" applyBorder="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78" fillId="22" borderId="13" xfId="0" applyFont="1" applyFill="1" applyBorder="1" applyAlignment="1">
      <alignment vertical="center"/>
    </xf>
    <xf numFmtId="0" fontId="78" fillId="22" borderId="16" xfId="0" applyFont="1" applyFill="1" applyBorder="1" applyAlignment="1">
      <alignment vertical="center"/>
    </xf>
    <xf numFmtId="0" fontId="79" fillId="22" borderId="13" xfId="0" applyFont="1" applyFill="1" applyBorder="1" applyAlignment="1">
      <alignment horizontal="left" vertical="center" wrapText="1"/>
    </xf>
    <xf numFmtId="0" fontId="79" fillId="22" borderId="2" xfId="0" applyFont="1" applyFill="1" applyBorder="1" applyAlignment="1">
      <alignment vertical="center" wrapText="1"/>
    </xf>
    <xf numFmtId="0" fontId="5" fillId="0" borderId="13" xfId="0" applyFont="1" applyBorder="1" applyAlignment="1">
      <alignment horizontal="left" vertical="center" wrapText="1"/>
    </xf>
    <xf numFmtId="0" fontId="5" fillId="4" borderId="13" xfId="0" applyFont="1" applyFill="1" applyBorder="1" applyAlignment="1">
      <alignment vertical="center" wrapText="1"/>
    </xf>
    <xf numFmtId="0" fontId="5" fillId="4" borderId="16" xfId="0" applyFont="1" applyFill="1" applyBorder="1" applyAlignment="1">
      <alignment vertical="center" wrapText="1"/>
    </xf>
    <xf numFmtId="0" fontId="5" fillId="0" borderId="2" xfId="0" applyFont="1" applyBorder="1" applyAlignment="1">
      <alignment vertical="center"/>
    </xf>
    <xf numFmtId="2" fontId="5" fillId="0" borderId="0" xfId="0" applyNumberFormat="1" applyFont="1" applyAlignment="1">
      <alignment vertical="center"/>
    </xf>
    <xf numFmtId="0" fontId="5" fillId="5" borderId="39" xfId="0" applyFont="1" applyFill="1" applyBorder="1" applyAlignment="1">
      <alignment horizontal="center" vertical="center"/>
    </xf>
    <xf numFmtId="0" fontId="82" fillId="0" borderId="2" xfId="0" applyFont="1" applyBorder="1" applyAlignment="1">
      <alignment vertical="center"/>
    </xf>
    <xf numFmtId="0" fontId="83" fillId="0" borderId="2" xfId="0" applyFont="1" applyBorder="1"/>
    <xf numFmtId="0" fontId="5" fillId="5" borderId="45" xfId="0" applyFont="1" applyFill="1" applyBorder="1" applyAlignment="1">
      <alignment horizontal="center" vertical="center"/>
    </xf>
    <xf numFmtId="0" fontId="5" fillId="0" borderId="14" xfId="0" applyFont="1" applyBorder="1" applyAlignment="1">
      <alignment horizontal="center" vertical="center"/>
    </xf>
    <xf numFmtId="0" fontId="5" fillId="5" borderId="55" xfId="0" applyFont="1" applyFill="1" applyBorder="1" applyAlignment="1">
      <alignment horizontal="center" vertical="center"/>
    </xf>
    <xf numFmtId="3" fontId="5" fillId="6" borderId="12" xfId="0" applyNumberFormat="1" applyFont="1" applyFill="1" applyBorder="1" applyAlignment="1" applyProtection="1">
      <alignment horizontal="center" vertical="center"/>
      <protection locked="0"/>
    </xf>
    <xf numFmtId="0" fontId="5" fillId="5" borderId="56" xfId="0" applyFont="1" applyFill="1" applyBorder="1" applyAlignment="1">
      <alignment horizontal="center" vertical="center"/>
    </xf>
    <xf numFmtId="0" fontId="20" fillId="0" borderId="12" xfId="0" applyFont="1" applyBorder="1" applyAlignment="1" applyProtection="1">
      <alignment horizontal="left" vertical="center" wrapText="1"/>
      <protection locked="0"/>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4" fontId="45" fillId="9" borderId="11" xfId="0" applyNumberFormat="1" applyFont="1" applyFill="1" applyBorder="1" applyAlignment="1">
      <alignment horizontal="right" vertical="center" wrapText="1"/>
    </xf>
    <xf numFmtId="0" fontId="20" fillId="0" borderId="11" xfId="0" applyFont="1" applyBorder="1" applyAlignment="1">
      <alignment horizontal="left" vertical="center" wrapText="1"/>
    </xf>
    <xf numFmtId="0" fontId="47" fillId="10" borderId="35" xfId="0" applyFont="1" applyFill="1" applyBorder="1" applyAlignment="1">
      <alignment horizontal="left" vertical="center" wrapText="1"/>
    </xf>
    <xf numFmtId="0" fontId="47" fillId="10" borderId="39" xfId="0" applyFont="1" applyFill="1" applyBorder="1" applyAlignment="1">
      <alignment horizontal="center" vertical="center"/>
    </xf>
    <xf numFmtId="1" fontId="8" fillId="3" borderId="39" xfId="0" applyNumberFormat="1" applyFont="1" applyFill="1" applyBorder="1" applyAlignment="1">
      <alignment horizontal="center" vertical="center" wrapText="1"/>
    </xf>
    <xf numFmtId="1" fontId="8" fillId="3" borderId="44" xfId="0" applyNumberFormat="1" applyFont="1" applyFill="1" applyBorder="1" applyAlignment="1">
      <alignment horizontal="center" vertical="center" wrapText="1"/>
    </xf>
    <xf numFmtId="0" fontId="45" fillId="0" borderId="42" xfId="0" applyFont="1" applyBorder="1" applyAlignment="1">
      <alignment horizontal="center" vertical="center" wrapText="1"/>
    </xf>
    <xf numFmtId="4" fontId="45" fillId="9" borderId="40" xfId="0" applyNumberFormat="1" applyFont="1" applyFill="1" applyBorder="1" applyAlignment="1">
      <alignment horizontal="right" vertical="center" wrapText="1"/>
    </xf>
    <xf numFmtId="0" fontId="45" fillId="0" borderId="8" xfId="0" applyFont="1" applyBorder="1" applyAlignment="1">
      <alignment horizontal="center" vertical="center" wrapText="1"/>
    </xf>
    <xf numFmtId="0" fontId="45" fillId="0" borderId="11" xfId="0" applyFont="1" applyBorder="1" applyAlignment="1">
      <alignment horizontal="left" vertical="center" wrapText="1"/>
    </xf>
    <xf numFmtId="4" fontId="45" fillId="9" borderId="8" xfId="0" applyNumberFormat="1" applyFont="1" applyFill="1" applyBorder="1" applyAlignment="1">
      <alignment horizontal="right" vertical="center" wrapText="1"/>
    </xf>
    <xf numFmtId="4" fontId="45" fillId="9" borderId="34" xfId="0" applyNumberFormat="1" applyFont="1" applyFill="1" applyBorder="1" applyAlignment="1">
      <alignment horizontal="right" vertical="center" wrapText="1"/>
    </xf>
    <xf numFmtId="4" fontId="45" fillId="9" borderId="12" xfId="0" applyNumberFormat="1" applyFont="1" applyFill="1" applyBorder="1" applyAlignment="1">
      <alignment horizontal="right" vertical="center" wrapText="1"/>
    </xf>
    <xf numFmtId="0" fontId="20" fillId="0" borderId="42" xfId="0" applyFont="1" applyBorder="1" applyAlignment="1">
      <alignment vertical="center"/>
    </xf>
    <xf numFmtId="4" fontId="45" fillId="9" borderId="30" xfId="0" applyNumberFormat="1" applyFont="1" applyFill="1" applyBorder="1" applyAlignment="1">
      <alignment horizontal="righ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4" fontId="45" fillId="0" borderId="0" xfId="0" applyNumberFormat="1" applyFont="1" applyAlignment="1">
      <alignment horizontal="right" vertical="center" wrapText="1"/>
    </xf>
    <xf numFmtId="0" fontId="45" fillId="0" borderId="18" xfId="0" applyFont="1" applyBorder="1" applyAlignment="1">
      <alignment horizontal="center" vertical="center" wrapText="1"/>
    </xf>
    <xf numFmtId="0" fontId="20" fillId="0" borderId="39" xfId="0" applyFont="1" applyBorder="1" applyAlignment="1">
      <alignment horizontal="left" vertical="center" wrapText="1"/>
    </xf>
    <xf numFmtId="0" fontId="45" fillId="0" borderId="39" xfId="0" applyFont="1" applyBorder="1" applyAlignment="1">
      <alignment horizontal="center" vertical="center" wrapText="1"/>
    </xf>
    <xf numFmtId="0" fontId="20" fillId="0" borderId="38" xfId="0" applyFont="1" applyBorder="1" applyAlignment="1" applyProtection="1">
      <alignment horizontal="left" vertical="center" wrapText="1"/>
      <protection locked="0"/>
    </xf>
    <xf numFmtId="0" fontId="45" fillId="0" borderId="38" xfId="0" applyFont="1" applyBorder="1" applyAlignment="1">
      <alignment horizontal="center" vertical="center" wrapText="1"/>
    </xf>
    <xf numFmtId="4" fontId="45" fillId="0" borderId="3" xfId="0" applyNumberFormat="1" applyFont="1" applyBorder="1" applyAlignment="1">
      <alignment horizontal="right" vertical="center" wrapText="1"/>
    </xf>
    <xf numFmtId="0" fontId="47" fillId="0" borderId="3" xfId="0" applyFont="1" applyBorder="1" applyAlignment="1">
      <alignment horizontal="center" vertical="center" wrapText="1"/>
    </xf>
    <xf numFmtId="0" fontId="45" fillId="0" borderId="3" xfId="0" applyFont="1" applyBorder="1" applyAlignment="1">
      <alignment horizontal="left" vertical="center" wrapText="1"/>
    </xf>
    <xf numFmtId="3" fontId="5" fillId="6" borderId="8" xfId="0" applyNumberFormat="1" applyFont="1" applyFill="1" applyBorder="1" applyAlignment="1" applyProtection="1">
      <alignment horizontal="center" vertical="center"/>
      <protection locked="0"/>
    </xf>
    <xf numFmtId="0" fontId="8" fillId="10" borderId="13" xfId="0" applyFont="1" applyFill="1" applyBorder="1" applyAlignment="1">
      <alignment vertical="center" wrapText="1"/>
    </xf>
    <xf numFmtId="0" fontId="8" fillId="10" borderId="16" xfId="0" applyFont="1" applyFill="1" applyBorder="1" applyAlignment="1">
      <alignment vertical="center" wrapText="1"/>
    </xf>
    <xf numFmtId="0" fontId="5" fillId="15" borderId="2" xfId="0" applyFont="1" applyFill="1" applyBorder="1" applyAlignment="1">
      <alignment horizontal="center" vertical="center" wrapText="1"/>
    </xf>
    <xf numFmtId="0" fontId="5" fillId="15" borderId="2" xfId="0" applyFont="1" applyFill="1" applyBorder="1" applyAlignment="1">
      <alignment horizontal="left" vertical="center"/>
    </xf>
    <xf numFmtId="167" fontId="5" fillId="15" borderId="2" xfId="0" applyNumberFormat="1" applyFont="1" applyFill="1" applyBorder="1" applyAlignment="1">
      <alignment horizontal="center" vertical="center"/>
    </xf>
    <xf numFmtId="168" fontId="5" fillId="15" borderId="2" xfId="0" applyNumberFormat="1" applyFont="1" applyFill="1" applyBorder="1" applyAlignment="1">
      <alignment horizontal="left" vertical="center"/>
    </xf>
    <xf numFmtId="0" fontId="5" fillId="15" borderId="2" xfId="0" applyFont="1" applyFill="1" applyBorder="1" applyAlignment="1">
      <alignment vertical="center" wrapText="1"/>
    </xf>
    <xf numFmtId="0" fontId="67" fillId="0" borderId="2" xfId="0" applyFont="1" applyBorder="1" applyAlignment="1">
      <alignment horizontal="left" vertical="center" wrapText="1"/>
    </xf>
    <xf numFmtId="0" fontId="6" fillId="3" borderId="13" xfId="0" applyFont="1" applyFill="1" applyBorder="1" applyAlignment="1">
      <alignment vertical="center"/>
    </xf>
    <xf numFmtId="0" fontId="6" fillId="3" borderId="14" xfId="0" applyFont="1" applyFill="1" applyBorder="1" applyAlignment="1">
      <alignment vertical="center" wrapText="1"/>
    </xf>
    <xf numFmtId="4" fontId="5" fillId="9" borderId="45" xfId="0" applyNumberFormat="1" applyFont="1" applyFill="1" applyBorder="1" applyAlignment="1" applyProtection="1">
      <alignment vertical="center"/>
      <protection locked="0"/>
    </xf>
    <xf numFmtId="4" fontId="5" fillId="5" borderId="53" xfId="0" applyNumberFormat="1" applyFont="1" applyFill="1" applyBorder="1" applyAlignment="1">
      <alignmen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4" fontId="20" fillId="0" borderId="0" xfId="0" applyNumberFormat="1" applyFont="1" applyAlignment="1">
      <alignment horizontal="right" vertical="center"/>
    </xf>
    <xf numFmtId="3" fontId="69" fillId="10" borderId="2" xfId="2" applyNumberFormat="1" applyFont="1" applyFill="1" applyBorder="1" applyAlignment="1">
      <alignment horizontal="left" wrapText="1"/>
    </xf>
    <xf numFmtId="0" fontId="20" fillId="8" borderId="2" xfId="0" applyFont="1" applyFill="1" applyBorder="1" applyAlignment="1">
      <alignment vertical="center"/>
    </xf>
    <xf numFmtId="0" fontId="20" fillId="8" borderId="2" xfId="0" applyFont="1" applyFill="1" applyBorder="1" applyAlignment="1">
      <alignment vertical="center" wrapText="1"/>
    </xf>
    <xf numFmtId="4" fontId="67" fillId="10" borderId="13" xfId="2" applyNumberFormat="1" applyFont="1" applyFill="1" applyBorder="1" applyAlignment="1">
      <alignment horizontal="center"/>
    </xf>
    <xf numFmtId="0" fontId="45" fillId="0" borderId="7" xfId="0" applyFont="1" applyBorder="1" applyAlignment="1">
      <alignment vertical="center" wrapText="1"/>
    </xf>
    <xf numFmtId="0" fontId="6" fillId="0" borderId="13"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xf>
    <xf numFmtId="0" fontId="4" fillId="0" borderId="10" xfId="0" applyFont="1" applyBorder="1"/>
    <xf numFmtId="0" fontId="5" fillId="0" borderId="13" xfId="0" applyFont="1" applyBorder="1" applyAlignment="1">
      <alignment vertical="center" wrapText="1"/>
    </xf>
    <xf numFmtId="0" fontId="4" fillId="8" borderId="2" xfId="0" applyFont="1" applyFill="1" applyBorder="1" applyAlignment="1">
      <alignment horizontal="center" vertical="center"/>
    </xf>
    <xf numFmtId="0" fontId="5" fillId="8" borderId="2" xfId="0" applyFont="1" applyFill="1" applyBorder="1" applyAlignment="1">
      <alignment horizontal="center" vertical="center" wrapText="1"/>
    </xf>
    <xf numFmtId="0" fontId="0" fillId="8" borderId="2" xfId="0" applyFill="1" applyBorder="1" applyAlignment="1">
      <alignment horizontal="center" vertical="center"/>
    </xf>
    <xf numFmtId="4" fontId="45" fillId="9" borderId="64" xfId="0" applyNumberFormat="1" applyFont="1" applyFill="1" applyBorder="1" applyAlignment="1">
      <alignment horizontal="right" vertical="center" wrapText="1"/>
    </xf>
    <xf numFmtId="0" fontId="4" fillId="0" borderId="0" xfId="0" applyFont="1" applyAlignment="1">
      <alignment horizontal="right"/>
    </xf>
    <xf numFmtId="2" fontId="0" fillId="9" borderId="0" xfId="0" applyNumberFormat="1" applyFill="1"/>
    <xf numFmtId="0" fontId="0" fillId="9" borderId="0" xfId="0" applyFill="1" applyAlignment="1">
      <alignment horizont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3" xfId="0" applyFont="1" applyFill="1" applyBorder="1" applyAlignment="1">
      <alignment horizontal="center" vertical="center" wrapText="1"/>
    </xf>
    <xf numFmtId="0" fontId="20" fillId="15" borderId="2" xfId="0" applyFont="1" applyFill="1" applyBorder="1" applyAlignment="1">
      <alignment vertical="center"/>
    </xf>
    <xf numFmtId="0" fontId="20" fillId="14" borderId="0" xfId="0" applyFont="1" applyFill="1" applyAlignment="1">
      <alignment vertical="center"/>
    </xf>
    <xf numFmtId="0" fontId="20" fillId="14" borderId="0" xfId="0" applyFont="1" applyFill="1"/>
    <xf numFmtId="0" fontId="8" fillId="0" borderId="2" xfId="0" applyFont="1" applyBorder="1"/>
    <xf numFmtId="4" fontId="67" fillId="9" borderId="54" xfId="0" applyNumberFormat="1" applyFont="1" applyFill="1" applyBorder="1" applyAlignment="1" applyProtection="1">
      <alignment vertical="center"/>
      <protection locked="0"/>
    </xf>
    <xf numFmtId="0" fontId="8" fillId="9" borderId="45" xfId="0" applyFont="1" applyFill="1" applyBorder="1" applyAlignment="1">
      <alignment vertical="center"/>
    </xf>
    <xf numFmtId="4" fontId="67" fillId="9" borderId="45" xfId="0" applyNumberFormat="1" applyFont="1" applyFill="1" applyBorder="1" applyAlignment="1" applyProtection="1">
      <alignment vertical="center"/>
      <protection locked="0"/>
    </xf>
    <xf numFmtId="4" fontId="5" fillId="9" borderId="53" xfId="0" applyNumberFormat="1" applyFont="1" applyFill="1" applyBorder="1" applyAlignment="1">
      <alignment vertical="center" wrapText="1"/>
    </xf>
    <xf numFmtId="3" fontId="5" fillId="14" borderId="0" xfId="2" applyNumberFormat="1" applyFont="1" applyFill="1" applyBorder="1" applyAlignment="1" applyProtection="1">
      <alignment horizontal="center"/>
      <protection locked="0"/>
    </xf>
    <xf numFmtId="3" fontId="4" fillId="14" borderId="0" xfId="2" applyNumberFormat="1" applyFont="1" applyFill="1" applyBorder="1"/>
    <xf numFmtId="169" fontId="4" fillId="14" borderId="0" xfId="2" applyNumberFormat="1" applyFont="1" applyFill="1" applyBorder="1"/>
    <xf numFmtId="0" fontId="4" fillId="14" borderId="0" xfId="0" applyFont="1" applyFill="1"/>
    <xf numFmtId="0" fontId="5" fillId="23" borderId="16" xfId="0" applyFont="1" applyFill="1" applyBorder="1" applyAlignment="1">
      <alignment horizontal="left" vertical="center"/>
    </xf>
    <xf numFmtId="0" fontId="5" fillId="23" borderId="16" xfId="0" applyFont="1" applyFill="1" applyBorder="1" applyAlignment="1">
      <alignment horizontal="center" vertical="center"/>
    </xf>
    <xf numFmtId="3" fontId="5" fillId="23" borderId="65" xfId="0" applyNumberFormat="1" applyFont="1" applyFill="1" applyBorder="1" applyAlignment="1" applyProtection="1">
      <alignment horizontal="center" vertical="center"/>
      <protection locked="0"/>
    </xf>
    <xf numFmtId="0" fontId="5" fillId="23" borderId="15" xfId="0" applyFont="1" applyFill="1" applyBorder="1" applyAlignment="1">
      <alignment horizontal="left" vertical="center"/>
    </xf>
    <xf numFmtId="0" fontId="5" fillId="23" borderId="15" xfId="0" applyFont="1" applyFill="1" applyBorder="1" applyAlignment="1">
      <alignment horizontal="center" vertical="center"/>
    </xf>
    <xf numFmtId="4" fontId="67" fillId="9" borderId="66" xfId="0" applyNumberFormat="1" applyFont="1" applyFill="1" applyBorder="1" applyAlignment="1" applyProtection="1">
      <alignment vertical="center"/>
      <protection locked="0"/>
    </xf>
    <xf numFmtId="4" fontId="67" fillId="9" borderId="55" xfId="0" applyNumberFormat="1" applyFont="1" applyFill="1" applyBorder="1" applyAlignment="1" applyProtection="1">
      <alignment vertical="center"/>
      <protection locked="0"/>
    </xf>
    <xf numFmtId="0" fontId="8" fillId="9" borderId="55" xfId="0" applyFont="1" applyFill="1" applyBorder="1" applyAlignment="1">
      <alignment vertical="center"/>
    </xf>
    <xf numFmtId="0" fontId="5" fillId="8" borderId="13" xfId="0" applyFont="1" applyFill="1" applyBorder="1" applyAlignment="1" applyProtection="1">
      <alignment horizontal="center" vertical="center"/>
      <protection locked="0"/>
    </xf>
    <xf numFmtId="4" fontId="45" fillId="9" borderId="18" xfId="0" applyNumberFormat="1" applyFont="1" applyFill="1" applyBorder="1" applyAlignment="1">
      <alignment horizontal="right" vertical="center" wrapText="1"/>
    </xf>
    <xf numFmtId="4" fontId="45" fillId="9" borderId="67" xfId="0" applyNumberFormat="1" applyFont="1" applyFill="1" applyBorder="1" applyAlignment="1">
      <alignment horizontal="right" vertical="center" wrapText="1"/>
    </xf>
    <xf numFmtId="49" fontId="45" fillId="0" borderId="42" xfId="0" applyNumberFormat="1" applyFont="1" applyBorder="1" applyAlignment="1">
      <alignment vertical="center" wrapText="1"/>
    </xf>
    <xf numFmtId="49" fontId="45" fillId="0" borderId="2" xfId="0" applyNumberFormat="1" applyFont="1" applyBorder="1" applyAlignment="1">
      <alignment vertical="center" wrapText="1"/>
    </xf>
    <xf numFmtId="49" fontId="45" fillId="0" borderId="8" xfId="0" applyNumberFormat="1" applyFont="1" applyBorder="1" applyAlignment="1">
      <alignment vertical="center" wrapText="1"/>
    </xf>
    <xf numFmtId="4" fontId="5" fillId="6" borderId="2" xfId="0" applyNumberFormat="1" applyFont="1" applyFill="1" applyBorder="1" applyAlignment="1" applyProtection="1">
      <alignment vertical="center"/>
      <protection locked="0"/>
    </xf>
    <xf numFmtId="4" fontId="5" fillId="6" borderId="2" xfId="0" applyNumberFormat="1" applyFont="1" applyFill="1" applyBorder="1" applyAlignment="1" applyProtection="1">
      <alignment horizontal="left" vertical="center"/>
      <protection locked="0"/>
    </xf>
    <xf numFmtId="0" fontId="5" fillId="8" borderId="13" xfId="0" applyFont="1" applyFill="1" applyBorder="1" applyAlignment="1" applyProtection="1">
      <alignment vertical="center"/>
      <protection locked="0"/>
    </xf>
    <xf numFmtId="0" fontId="60" fillId="0" borderId="2" xfId="1" applyFont="1" applyFill="1" applyBorder="1" applyAlignment="1" applyProtection="1">
      <alignment horizontal="center" vertical="center" wrapText="1"/>
    </xf>
    <xf numFmtId="0" fontId="84" fillId="0" borderId="0" xfId="0" applyFont="1" applyAlignment="1">
      <alignment horizontal="left"/>
    </xf>
    <xf numFmtId="0" fontId="84" fillId="0" borderId="0" xfId="0" applyFont="1" applyAlignment="1">
      <alignment horizontal="right"/>
    </xf>
    <xf numFmtId="0" fontId="84" fillId="0" borderId="0" xfId="0" applyFont="1"/>
    <xf numFmtId="0" fontId="2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167" fontId="5" fillId="0" borderId="0" xfId="0" applyNumberFormat="1" applyFont="1" applyAlignment="1">
      <alignment vertical="center"/>
    </xf>
    <xf numFmtId="0" fontId="6" fillId="11" borderId="13" xfId="0" applyFont="1" applyFill="1" applyBorder="1" applyAlignment="1">
      <alignment vertical="center" wrapText="1"/>
    </xf>
    <xf numFmtId="0" fontId="6" fillId="11" borderId="16" xfId="0" applyFont="1" applyFill="1" applyBorder="1" applyAlignment="1">
      <alignment vertical="center" wrapText="1"/>
    </xf>
    <xf numFmtId="0" fontId="6" fillId="3" borderId="1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1" fillId="14" borderId="0" xfId="0" applyFont="1" applyFill="1" applyAlignment="1">
      <alignment vertical="center"/>
    </xf>
    <xf numFmtId="0" fontId="21" fillId="14" borderId="1" xfId="0" applyFont="1" applyFill="1" applyBorder="1" applyAlignment="1">
      <alignment vertical="center"/>
    </xf>
    <xf numFmtId="0" fontId="43" fillId="8" borderId="2" xfId="0" applyFont="1" applyFill="1" applyBorder="1" applyAlignment="1" applyProtection="1">
      <alignment horizontal="left" vertical="center"/>
      <protection locked="0"/>
    </xf>
    <xf numFmtId="166" fontId="5" fillId="6" borderId="45" xfId="0" applyNumberFormat="1" applyFont="1" applyFill="1" applyBorder="1" applyAlignment="1" applyProtection="1">
      <alignment horizontal="center" vertical="center"/>
      <protection locked="0"/>
    </xf>
    <xf numFmtId="0" fontId="40" fillId="0" borderId="50" xfId="1" applyFont="1" applyFill="1" applyBorder="1" applyAlignment="1" applyProtection="1">
      <alignment horizontal="center" vertical="center" wrapText="1"/>
    </xf>
    <xf numFmtId="0" fontId="29" fillId="0" borderId="0" xfId="0" applyFont="1" applyAlignment="1">
      <alignment vertical="center"/>
    </xf>
    <xf numFmtId="0" fontId="41" fillId="0" borderId="0" xfId="0" applyFont="1" applyAlignment="1">
      <alignment horizontal="center" vertical="center"/>
    </xf>
    <xf numFmtId="0" fontId="5" fillId="0" borderId="0" xfId="0" applyFont="1" applyAlignment="1">
      <alignment horizontal="right" vertical="center"/>
    </xf>
    <xf numFmtId="4" fontId="5" fillId="9" borderId="63" xfId="0" applyNumberFormat="1" applyFont="1" applyFill="1" applyBorder="1" applyAlignment="1">
      <alignment vertical="center" wrapText="1"/>
    </xf>
    <xf numFmtId="0" fontId="5" fillId="8" borderId="13" xfId="0" applyFont="1" applyFill="1" applyBorder="1" applyAlignment="1">
      <alignment horizontal="center" vertical="center"/>
    </xf>
    <xf numFmtId="4" fontId="5" fillId="9" borderId="11" xfId="0" applyNumberFormat="1" applyFont="1" applyFill="1" applyBorder="1" applyAlignment="1" applyProtection="1">
      <alignment horizontal="center" vertical="center"/>
      <protection locked="0"/>
    </xf>
    <xf numFmtId="4" fontId="5" fillId="6" borderId="2" xfId="0" applyNumberFormat="1" applyFont="1" applyFill="1" applyBorder="1" applyAlignment="1" applyProtection="1">
      <alignment horizontal="center" vertical="center"/>
      <protection locked="0"/>
    </xf>
    <xf numFmtId="3" fontId="85" fillId="0" borderId="2" xfId="2" applyNumberFormat="1" applyFont="1" applyFill="1" applyBorder="1" applyAlignment="1" applyProtection="1">
      <alignment horizontal="left"/>
      <protection locked="0"/>
    </xf>
    <xf numFmtId="3" fontId="85" fillId="0" borderId="2" xfId="2" applyNumberFormat="1" applyFont="1" applyFill="1" applyBorder="1" applyAlignment="1" applyProtection="1">
      <alignment horizontal="left" wrapText="1"/>
      <protection locked="0"/>
    </xf>
    <xf numFmtId="3" fontId="87" fillId="0" borderId="0" xfId="2" applyNumberFormat="1" applyFont="1" applyFill="1" applyBorder="1" applyAlignment="1" applyProtection="1">
      <alignment horizontal="center"/>
      <protection locked="0"/>
    </xf>
    <xf numFmtId="4" fontId="88" fillId="0" borderId="0" xfId="2" applyNumberFormat="1" applyFont="1" applyFill="1" applyBorder="1" applyAlignment="1">
      <alignment horizontal="center"/>
    </xf>
    <xf numFmtId="0" fontId="5" fillId="0" borderId="5" xfId="0" applyFont="1" applyBorder="1"/>
    <xf numFmtId="0" fontId="5" fillId="0" borderId="0" xfId="0" applyFont="1" applyProtection="1">
      <protection locked="0"/>
    </xf>
    <xf numFmtId="0" fontId="5" fillId="0" borderId="2" xfId="0" applyFont="1" applyBorder="1" applyAlignment="1">
      <alignment horizontal="center"/>
    </xf>
    <xf numFmtId="3" fontId="5" fillId="0" borderId="0" xfId="2" applyNumberFormat="1" applyFont="1" applyFill="1" applyBorder="1"/>
    <xf numFmtId="3" fontId="5" fillId="0" borderId="0" xfId="2" applyNumberFormat="1" applyFont="1" applyFill="1"/>
    <xf numFmtId="169" fontId="5" fillId="0" borderId="0" xfId="2" applyNumberFormat="1" applyFont="1" applyFill="1"/>
    <xf numFmtId="0" fontId="67" fillId="15" borderId="2" xfId="0" applyFont="1" applyFill="1" applyBorder="1" applyAlignment="1">
      <alignment horizontal="center" vertical="center"/>
    </xf>
    <xf numFmtId="0" fontId="67" fillId="15" borderId="2" xfId="0" applyFont="1" applyFill="1" applyBorder="1" applyAlignment="1">
      <alignment horizontal="center" vertical="center" wrapText="1"/>
    </xf>
    <xf numFmtId="3" fontId="67" fillId="15" borderId="2" xfId="0" applyNumberFormat="1" applyFont="1" applyFill="1" applyBorder="1" applyAlignment="1" applyProtection="1">
      <alignment horizontal="center" vertical="center"/>
      <protection locked="0"/>
    </xf>
    <xf numFmtId="0" fontId="67" fillId="15" borderId="2" xfId="0" applyFont="1" applyFill="1" applyBorder="1" applyAlignment="1">
      <alignment horizontal="center"/>
    </xf>
    <xf numFmtId="0" fontId="5" fillId="15" borderId="2" xfId="0" applyFont="1" applyFill="1" applyBorder="1" applyAlignment="1">
      <alignment horizontal="center"/>
    </xf>
    <xf numFmtId="0" fontId="89" fillId="3" borderId="13" xfId="0" applyFont="1" applyFill="1" applyBorder="1" applyAlignment="1">
      <alignment horizontal="center" vertical="center"/>
    </xf>
    <xf numFmtId="0" fontId="89" fillId="3" borderId="2" xfId="0" applyFont="1" applyFill="1" applyBorder="1" applyAlignment="1">
      <alignment horizontal="center" vertical="center"/>
    </xf>
    <xf numFmtId="0" fontId="18" fillId="0" borderId="0" xfId="1" applyFont="1" applyFill="1" applyBorder="1" applyAlignment="1" applyProtection="1">
      <alignment horizontal="center" vertical="center" wrapText="1"/>
    </xf>
    <xf numFmtId="4" fontId="5" fillId="0" borderId="0" xfId="0" applyNumberFormat="1" applyFont="1" applyAlignment="1" applyProtection="1">
      <alignment vertical="center"/>
      <protection locked="0"/>
    </xf>
    <xf numFmtId="4" fontId="5" fillId="0" borderId="0" xfId="0" applyNumberFormat="1" applyFont="1" applyAlignment="1">
      <alignment vertical="center" wrapText="1"/>
    </xf>
    <xf numFmtId="0" fontId="8" fillId="0" borderId="9" xfId="0" applyFont="1" applyBorder="1" applyAlignment="1">
      <alignment horizontal="center" vertical="center"/>
    </xf>
    <xf numFmtId="0" fontId="67" fillId="0" borderId="18" xfId="0" applyFont="1" applyBorder="1" applyAlignment="1">
      <alignment horizontal="center" vertical="center" wrapText="1"/>
    </xf>
    <xf numFmtId="3" fontId="67" fillId="0" borderId="18" xfId="0" applyNumberFormat="1" applyFont="1" applyBorder="1" applyAlignment="1" applyProtection="1">
      <alignment horizontal="center" vertical="center"/>
      <protection locked="0"/>
    </xf>
    <xf numFmtId="0" fontId="67" fillId="0" borderId="18" xfId="0" applyFont="1" applyBorder="1" applyAlignment="1">
      <alignment horizontal="center"/>
    </xf>
    <xf numFmtId="168" fontId="90" fillId="15" borderId="2" xfId="0" applyNumberFormat="1" applyFont="1" applyFill="1" applyBorder="1" applyAlignment="1">
      <alignment horizontal="center" vertical="center"/>
    </xf>
    <xf numFmtId="168" fontId="75" fillId="9" borderId="2" xfId="0" applyNumberFormat="1" applyFont="1" applyFill="1" applyBorder="1" applyAlignment="1">
      <alignment horizontal="center"/>
    </xf>
    <xf numFmtId="166" fontId="5" fillId="9" borderId="45" xfId="0" applyNumberFormat="1" applyFont="1" applyFill="1" applyBorder="1" applyAlignment="1" applyProtection="1">
      <alignment vertical="center"/>
      <protection locked="0"/>
    </xf>
    <xf numFmtId="166" fontId="5" fillId="5" borderId="53" xfId="0" applyNumberFormat="1" applyFont="1" applyFill="1" applyBorder="1" applyAlignment="1">
      <alignment vertical="center" wrapText="1"/>
    </xf>
    <xf numFmtId="166" fontId="5" fillId="5" borderId="63" xfId="0" applyNumberFormat="1" applyFont="1" applyFill="1" applyBorder="1" applyAlignment="1">
      <alignment vertical="center" wrapText="1"/>
    </xf>
    <xf numFmtId="0" fontId="20" fillId="0" borderId="0" xfId="0" applyFont="1" applyAlignment="1">
      <alignment horizontal="left" vertical="center" wrapText="1"/>
    </xf>
    <xf numFmtId="0" fontId="15" fillId="0" borderId="2" xfId="1" applyFill="1" applyBorder="1" applyAlignment="1" applyProtection="1">
      <alignment horizontal="center" vertical="center"/>
    </xf>
    <xf numFmtId="4" fontId="4" fillId="0" borderId="2" xfId="0" applyNumberFormat="1" applyFont="1" applyBorder="1"/>
    <xf numFmtId="2" fontId="4" fillId="0" borderId="2" xfId="0" applyNumberFormat="1" applyFont="1" applyBorder="1"/>
    <xf numFmtId="0" fontId="23" fillId="24" borderId="2" xfId="0" applyFont="1" applyFill="1" applyBorder="1"/>
    <xf numFmtId="0" fontId="29" fillId="2" borderId="7" xfId="0" applyFont="1" applyFill="1" applyBorder="1" applyAlignment="1">
      <alignment horizontal="left" vertical="center" wrapText="1"/>
    </xf>
    <xf numFmtId="0" fontId="25" fillId="2" borderId="0" xfId="0" applyFont="1" applyFill="1" applyAlignment="1">
      <alignment horizontal="left"/>
    </xf>
    <xf numFmtId="0" fontId="68" fillId="0" borderId="0" xfId="0" applyFont="1" applyAlignment="1">
      <alignment vertical="center"/>
    </xf>
    <xf numFmtId="0" fontId="16" fillId="2" borderId="0" xfId="0" applyFont="1" applyFill="1" applyAlignment="1">
      <alignment horizontal="left"/>
    </xf>
    <xf numFmtId="0" fontId="0" fillId="0" borderId="71" xfId="0" applyBorder="1"/>
    <xf numFmtId="0" fontId="6" fillId="0" borderId="11" xfId="0" applyFont="1" applyBorder="1" applyAlignment="1">
      <alignment horizontal="left" vertical="center" wrapText="1"/>
    </xf>
    <xf numFmtId="0" fontId="5" fillId="2" borderId="11" xfId="0" applyFont="1" applyFill="1" applyBorder="1" applyAlignment="1">
      <alignment vertical="center" wrapText="1"/>
    </xf>
    <xf numFmtId="0" fontId="5" fillId="15" borderId="11"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1" xfId="0" applyFont="1" applyBorder="1" applyAlignment="1">
      <alignment horizontal="center" vertical="center" wrapText="1"/>
    </xf>
    <xf numFmtId="0" fontId="6" fillId="0" borderId="16" xfId="0" applyFont="1" applyBorder="1" applyAlignment="1">
      <alignment vertical="center" wrapText="1"/>
    </xf>
    <xf numFmtId="3" fontId="5" fillId="9" borderId="62" xfId="0" applyNumberFormat="1" applyFont="1" applyFill="1" applyBorder="1" applyAlignment="1" applyProtection="1">
      <alignment horizontal="center" vertical="center"/>
      <protection locked="0"/>
    </xf>
    <xf numFmtId="0" fontId="15" fillId="0" borderId="2" xfId="1" quotePrefix="1" applyFill="1" applyBorder="1" applyAlignment="1" applyProtection="1">
      <alignment horizontal="center" vertical="center"/>
    </xf>
    <xf numFmtId="0" fontId="45" fillId="0" borderId="49" xfId="0" applyFont="1" applyBorder="1" applyAlignment="1">
      <alignment vertical="center" wrapText="1"/>
    </xf>
    <xf numFmtId="0" fontId="65" fillId="0" borderId="8" xfId="0" applyFont="1" applyBorder="1" applyAlignment="1">
      <alignment vertical="center" wrapText="1"/>
    </xf>
    <xf numFmtId="3" fontId="5" fillId="5" borderId="2" xfId="0" applyNumberFormat="1" applyFont="1" applyFill="1" applyBorder="1" applyAlignment="1">
      <alignment horizontal="center" vertical="center"/>
    </xf>
    <xf numFmtId="3" fontId="5" fillId="5" borderId="12" xfId="0" applyNumberFormat="1" applyFont="1" applyFill="1" applyBorder="1" applyAlignment="1">
      <alignment horizontal="center" vertical="center"/>
    </xf>
    <xf numFmtId="0" fontId="5" fillId="2" borderId="12" xfId="0" applyFont="1" applyFill="1" applyBorder="1" applyAlignment="1">
      <alignment vertical="center" wrapText="1"/>
    </xf>
    <xf numFmtId="0" fontId="6" fillId="11" borderId="13" xfId="0" applyFont="1" applyFill="1" applyBorder="1" applyAlignment="1">
      <alignment vertical="center"/>
    </xf>
    <xf numFmtId="0" fontId="20" fillId="2" borderId="2" xfId="0" applyFont="1" applyFill="1" applyBorder="1" applyAlignment="1">
      <alignment vertical="center"/>
    </xf>
    <xf numFmtId="0" fontId="64" fillId="10" borderId="69" xfId="0" applyFont="1" applyFill="1" applyBorder="1" applyAlignment="1">
      <alignment horizontal="center" vertical="center"/>
    </xf>
    <xf numFmtId="0" fontId="64" fillId="10" borderId="72" xfId="0" applyFont="1" applyFill="1" applyBorder="1" applyAlignment="1">
      <alignment horizontal="center" vertical="center"/>
    </xf>
    <xf numFmtId="0" fontId="64" fillId="10" borderId="68" xfId="0" applyFont="1" applyFill="1" applyBorder="1" applyAlignment="1">
      <alignment horizontal="center" vertical="center"/>
    </xf>
    <xf numFmtId="0" fontId="64" fillId="10" borderId="64" xfId="0" applyFont="1" applyFill="1" applyBorder="1" applyAlignment="1">
      <alignment horizontal="center" vertical="center"/>
    </xf>
    <xf numFmtId="0" fontId="8" fillId="3" borderId="73" xfId="0" applyFont="1" applyFill="1" applyBorder="1" applyAlignment="1">
      <alignment horizontal="center" vertical="center" wrapText="1"/>
    </xf>
    <xf numFmtId="0" fontId="64" fillId="10" borderId="70" xfId="0" applyFont="1" applyFill="1" applyBorder="1" applyAlignment="1">
      <alignment horizontal="center" vertical="center"/>
    </xf>
    <xf numFmtId="0" fontId="45" fillId="0" borderId="1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9" xfId="0" applyFont="1" applyBorder="1" applyAlignment="1">
      <alignment horizontal="center"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8" fillId="10" borderId="9" xfId="0" applyFont="1" applyFill="1" applyBorder="1" applyAlignment="1">
      <alignment horizontal="left" vertical="center" wrapText="1"/>
    </xf>
    <xf numFmtId="0" fontId="8" fillId="10" borderId="0" xfId="0" applyFont="1" applyFill="1" applyAlignment="1">
      <alignment horizontal="left" vertical="center" wrapText="1"/>
    </xf>
    <xf numFmtId="0" fontId="8" fillId="10" borderId="6" xfId="0" applyFont="1" applyFill="1" applyBorder="1" applyAlignment="1">
      <alignment horizontal="left" vertical="center" wrapText="1"/>
    </xf>
    <xf numFmtId="0" fontId="8" fillId="10" borderId="17"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1" borderId="14" xfId="0" applyFont="1" applyFill="1" applyBorder="1" applyAlignment="1">
      <alignment horizontal="left"/>
    </xf>
    <xf numFmtId="0" fontId="8" fillId="11" borderId="15" xfId="0" applyFont="1" applyFill="1" applyBorder="1" applyAlignment="1">
      <alignment horizontal="left"/>
    </xf>
    <xf numFmtId="0" fontId="20" fillId="0" borderId="9" xfId="0" applyFont="1" applyBorder="1" applyAlignment="1">
      <alignment horizontal="left"/>
    </xf>
    <xf numFmtId="0" fontId="20" fillId="0" borderId="6" xfId="0" applyFont="1" applyBorder="1" applyAlignment="1">
      <alignment horizontal="left"/>
    </xf>
    <xf numFmtId="0" fontId="20" fillId="0" borderId="9" xfId="0" applyFont="1" applyBorder="1" applyAlignment="1">
      <alignment horizontal="left" wrapText="1"/>
    </xf>
    <xf numFmtId="0" fontId="20" fillId="0" borderId="0" xfId="0" applyFont="1" applyAlignment="1">
      <alignment horizontal="left" wrapText="1"/>
    </xf>
    <xf numFmtId="0" fontId="20" fillId="0" borderId="6" xfId="0" applyFont="1" applyBorder="1" applyAlignment="1">
      <alignment horizontal="left" wrapText="1"/>
    </xf>
    <xf numFmtId="0" fontId="8" fillId="0" borderId="17" xfId="0" applyFont="1" applyBorder="1" applyAlignment="1">
      <alignment horizontal="left" wrapText="1"/>
    </xf>
    <xf numFmtId="0" fontId="8" fillId="0" borderId="1" xfId="0" applyFont="1" applyBorder="1" applyAlignment="1">
      <alignment horizontal="left" wrapText="1"/>
    </xf>
    <xf numFmtId="0" fontId="8" fillId="0" borderId="7" xfId="0" applyFont="1" applyBorder="1" applyAlignment="1">
      <alignment horizontal="left" wrapText="1"/>
    </xf>
    <xf numFmtId="0" fontId="20" fillId="0" borderId="14" xfId="0" applyFont="1" applyBorder="1" applyAlignment="1">
      <alignment horizontal="left"/>
    </xf>
    <xf numFmtId="0" fontId="20" fillId="0" borderId="15" xfId="0" applyFont="1" applyBorder="1" applyAlignment="1">
      <alignment horizontal="left"/>
    </xf>
    <xf numFmtId="0" fontId="20" fillId="0" borderId="5" xfId="0" applyFont="1" applyBorder="1" applyAlignment="1">
      <alignment horizontal="left"/>
    </xf>
    <xf numFmtId="0" fontId="20" fillId="0" borderId="17" xfId="0" applyFont="1" applyBorder="1" applyAlignment="1">
      <alignment horizontal="left" wrapText="1"/>
    </xf>
    <xf numFmtId="0" fontId="20" fillId="0" borderId="1" xfId="0" applyFont="1" applyBorder="1" applyAlignment="1">
      <alignment horizontal="left" wrapText="1"/>
    </xf>
    <xf numFmtId="0" fontId="20" fillId="0" borderId="7" xfId="0" applyFont="1" applyBorder="1" applyAlignment="1">
      <alignment horizontal="left" wrapText="1"/>
    </xf>
    <xf numFmtId="167" fontId="45" fillId="0" borderId="57" xfId="0" applyNumberFormat="1" applyFont="1" applyBorder="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4" fontId="45" fillId="9" borderId="10" xfId="0" applyNumberFormat="1" applyFont="1" applyFill="1" applyBorder="1" applyAlignment="1">
      <alignment horizontal="right" vertical="center" wrapText="1"/>
    </xf>
    <xf numFmtId="4" fontId="45" fillId="9" borderId="75" xfId="0" applyNumberFormat="1" applyFont="1" applyFill="1" applyBorder="1" applyAlignment="1">
      <alignment horizontal="right" vertical="center" wrapText="1"/>
    </xf>
    <xf numFmtId="4" fontId="45" fillId="9" borderId="6" xfId="0" applyNumberFormat="1" applyFont="1" applyFill="1" applyBorder="1" applyAlignment="1">
      <alignment horizontal="right" vertical="center" wrapText="1"/>
    </xf>
    <xf numFmtId="4" fontId="45" fillId="9" borderId="27" xfId="0" applyNumberFormat="1" applyFont="1" applyFill="1" applyBorder="1" applyAlignment="1">
      <alignment horizontal="right" vertical="center" wrapText="1"/>
    </xf>
    <xf numFmtId="4" fontId="45" fillId="9" borderId="7" xfId="0" applyNumberFormat="1" applyFont="1" applyFill="1" applyBorder="1" applyAlignment="1">
      <alignment horizontal="right" vertical="center" wrapText="1"/>
    </xf>
    <xf numFmtId="4" fontId="45" fillId="9" borderId="73" xfId="0" applyNumberFormat="1" applyFont="1" applyFill="1" applyBorder="1" applyAlignment="1">
      <alignment horizontal="right" vertical="center" wrapText="1"/>
    </xf>
    <xf numFmtId="167" fontId="45" fillId="0" borderId="60" xfId="0" applyNumberFormat="1" applyFont="1" applyBorder="1" applyAlignment="1">
      <alignment horizontal="center" vertical="center" wrapText="1"/>
    </xf>
    <xf numFmtId="167" fontId="45" fillId="0" borderId="76" xfId="0" applyNumberFormat="1" applyFont="1" applyBorder="1" applyAlignment="1">
      <alignment horizontal="center" vertical="center" wrapText="1"/>
    </xf>
    <xf numFmtId="0" fontId="45" fillId="0" borderId="76"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60" xfId="0" applyFont="1" applyBorder="1" applyAlignment="1">
      <alignment horizontal="center" vertical="center" wrapText="1"/>
    </xf>
    <xf numFmtId="4" fontId="45" fillId="9" borderId="77" xfId="0" applyNumberFormat="1" applyFont="1" applyFill="1" applyBorder="1" applyAlignment="1">
      <alignment horizontal="right" vertical="center" wrapText="1"/>
    </xf>
    <xf numFmtId="0" fontId="45" fillId="0" borderId="50" xfId="0" applyFont="1" applyBorder="1" applyAlignment="1">
      <alignment horizontal="center" vertical="center" wrapText="1"/>
    </xf>
    <xf numFmtId="4" fontId="45" fillId="9" borderId="5" xfId="0" applyNumberFormat="1" applyFont="1" applyFill="1" applyBorder="1" applyAlignment="1">
      <alignment horizontal="right" vertical="center" wrapText="1"/>
    </xf>
    <xf numFmtId="0" fontId="45" fillId="0" borderId="78"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79" xfId="0" applyFont="1" applyBorder="1" applyAlignment="1">
      <alignment horizontal="center" vertical="center" wrapText="1"/>
    </xf>
    <xf numFmtId="0" fontId="67" fillId="0" borderId="2" xfId="0" applyFont="1" applyBorder="1" applyAlignment="1">
      <alignment horizontal="left" vertical="center"/>
    </xf>
    <xf numFmtId="4" fontId="8" fillId="9" borderId="2" xfId="0" applyNumberFormat="1" applyFont="1" applyFill="1" applyBorder="1" applyAlignment="1">
      <alignment horizontal="right" vertical="center"/>
    </xf>
    <xf numFmtId="4" fontId="45" fillId="8" borderId="2" xfId="0" applyNumberFormat="1" applyFont="1" applyFill="1" applyBorder="1" applyAlignment="1">
      <alignment horizontal="right" vertical="center" wrapText="1"/>
    </xf>
    <xf numFmtId="172" fontId="72" fillId="9" borderId="2" xfId="0" applyNumberFormat="1" applyFont="1" applyFill="1" applyBorder="1" applyAlignment="1">
      <alignment vertical="center"/>
    </xf>
    <xf numFmtId="0" fontId="5" fillId="0" borderId="0" xfId="0" applyFont="1" applyAlignment="1">
      <alignment vertical="top"/>
    </xf>
    <xf numFmtId="0" fontId="0" fillId="0" borderId="9" xfId="0" applyBorder="1" applyAlignment="1">
      <alignment vertical="top"/>
    </xf>
    <xf numFmtId="0" fontId="5" fillId="0" borderId="6" xfId="0" applyFont="1" applyBorder="1" applyAlignment="1">
      <alignment vertical="top"/>
    </xf>
    <xf numFmtId="0" fontId="0" fillId="0" borderId="0" xfId="0" applyAlignment="1">
      <alignment vertical="top"/>
    </xf>
    <xf numFmtId="0" fontId="0" fillId="0" borderId="0" xfId="0" applyAlignment="1">
      <alignment horizontal="center" vertical="center"/>
    </xf>
    <xf numFmtId="0" fontId="93" fillId="0" borderId="0" xfId="0" applyFont="1"/>
    <xf numFmtId="0" fontId="5" fillId="0" borderId="0" xfId="0" applyFont="1" applyAlignment="1">
      <alignment horizontal="left" vertical="top" wrapText="1"/>
    </xf>
    <xf numFmtId="0" fontId="42" fillId="0" borderId="9" xfId="0" applyFont="1" applyBorder="1"/>
    <xf numFmtId="0" fontId="43" fillId="0" borderId="6" xfId="0" applyFont="1" applyBorder="1"/>
    <xf numFmtId="0" fontId="5" fillId="0" borderId="0" xfId="0" applyFont="1" applyAlignment="1">
      <alignment horizontal="center" vertical="top" wrapText="1"/>
    </xf>
    <xf numFmtId="167" fontId="5" fillId="8" borderId="2" xfId="0" applyNumberFormat="1" applyFont="1" applyFill="1" applyBorder="1" applyAlignment="1">
      <alignment horizontal="center" vertical="center"/>
    </xf>
    <xf numFmtId="168" fontId="5" fillId="8" borderId="2" xfId="0" applyNumberFormat="1" applyFont="1" applyFill="1" applyBorder="1" applyAlignment="1">
      <alignment horizontal="left" vertical="center"/>
    </xf>
    <xf numFmtId="0" fontId="5" fillId="8" borderId="2" xfId="0" applyFont="1" applyFill="1" applyBorder="1" applyAlignment="1">
      <alignment vertical="center" wrapText="1"/>
    </xf>
    <xf numFmtId="0" fontId="5" fillId="8" borderId="2" xfId="0" applyFont="1" applyFill="1" applyBorder="1" applyAlignment="1">
      <alignment vertical="center"/>
    </xf>
    <xf numFmtId="14" fontId="5" fillId="8" borderId="2" xfId="0" applyNumberFormat="1" applyFont="1" applyFill="1" applyBorder="1" applyAlignment="1">
      <alignment vertical="center"/>
    </xf>
    <xf numFmtId="0" fontId="65" fillId="8" borderId="2" xfId="0" applyFont="1" applyFill="1" applyBorder="1" applyAlignment="1">
      <alignment horizontal="left" vertical="center" wrapText="1"/>
    </xf>
    <xf numFmtId="0" fontId="5" fillId="8" borderId="2" xfId="0" applyFont="1" applyFill="1" applyBorder="1" applyAlignment="1">
      <alignment horizontal="left" vertical="center"/>
    </xf>
    <xf numFmtId="0" fontId="5" fillId="8" borderId="0" xfId="0" applyFont="1" applyFill="1" applyAlignment="1">
      <alignment vertical="center"/>
    </xf>
    <xf numFmtId="0" fontId="65" fillId="8" borderId="2" xfId="0" applyFont="1" applyFill="1" applyBorder="1" applyAlignment="1">
      <alignment vertical="center" wrapText="1"/>
    </xf>
    <xf numFmtId="0" fontId="6" fillId="25" borderId="0" xfId="0" applyFont="1" applyFill="1"/>
    <xf numFmtId="0" fontId="5" fillId="25" borderId="0" xfId="0" applyFont="1" applyFill="1"/>
    <xf numFmtId="0" fontId="5" fillId="25" borderId="0" xfId="0" applyFont="1" applyFill="1" applyAlignment="1">
      <alignment horizontal="left" vertical="top" wrapText="1"/>
    </xf>
    <xf numFmtId="4" fontId="72" fillId="8" borderId="2" xfId="0" applyNumberFormat="1" applyFont="1" applyFill="1" applyBorder="1" applyAlignment="1">
      <alignment horizontal="right" vertical="center"/>
    </xf>
    <xf numFmtId="172" fontId="72" fillId="8" borderId="2" xfId="0" applyNumberFormat="1" applyFont="1" applyFill="1" applyBorder="1" applyAlignment="1">
      <alignment horizontal="right" vertical="center"/>
    </xf>
    <xf numFmtId="171" fontId="72" fillId="8" borderId="2" xfId="0" applyNumberFormat="1" applyFont="1" applyFill="1" applyBorder="1" applyAlignment="1">
      <alignment horizontal="right" vertical="center"/>
    </xf>
    <xf numFmtId="0" fontId="45" fillId="0" borderId="31"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9" xfId="0" applyFont="1" applyBorder="1" applyAlignment="1">
      <alignment horizontal="center" vertical="center" wrapText="1"/>
    </xf>
    <xf numFmtId="0" fontId="20" fillId="0" borderId="6" xfId="0" applyFont="1" applyBorder="1" applyAlignment="1">
      <alignment vertical="center" wrapText="1"/>
    </xf>
    <xf numFmtId="49" fontId="45" fillId="0" borderId="38" xfId="0" applyNumberFormat="1" applyFont="1" applyBorder="1" applyAlignment="1">
      <alignment vertical="center" wrapText="1"/>
    </xf>
    <xf numFmtId="49" fontId="45" fillId="0" borderId="39" xfId="0" applyNumberFormat="1" applyFont="1" applyBorder="1" applyAlignment="1">
      <alignment vertical="center" wrapText="1"/>
    </xf>
    <xf numFmtId="0" fontId="45" fillId="0" borderId="80" xfId="0" applyFont="1" applyBorder="1" applyAlignment="1">
      <alignment horizontal="center" vertical="center" wrapText="1"/>
    </xf>
    <xf numFmtId="4" fontId="45" fillId="9" borderId="81" xfId="0" applyNumberFormat="1" applyFont="1" applyFill="1" applyBorder="1" applyAlignment="1">
      <alignment horizontal="right" vertical="center" wrapText="1"/>
    </xf>
    <xf numFmtId="4" fontId="45" fillId="9" borderId="82" xfId="0" applyNumberFormat="1" applyFont="1" applyFill="1" applyBorder="1" applyAlignment="1">
      <alignment horizontal="right" vertical="center" wrapText="1"/>
    </xf>
    <xf numFmtId="4" fontId="45" fillId="9" borderId="83" xfId="0" applyNumberFormat="1" applyFont="1" applyFill="1" applyBorder="1" applyAlignment="1">
      <alignment horizontal="right" vertical="center" wrapText="1"/>
    </xf>
    <xf numFmtId="0" fontId="27" fillId="0" borderId="15" xfId="0" applyFont="1" applyBorder="1" applyAlignment="1">
      <alignment horizontal="left" vertical="center"/>
    </xf>
    <xf numFmtId="0" fontId="27" fillId="0" borderId="15" xfId="0" applyFont="1" applyBorder="1" applyAlignment="1">
      <alignment horizontal="center" vertical="center"/>
    </xf>
    <xf numFmtId="3" fontId="27" fillId="0" borderId="15" xfId="0" applyNumberFormat="1" applyFont="1" applyBorder="1" applyAlignment="1">
      <alignment vertical="center"/>
    </xf>
    <xf numFmtId="3" fontId="27" fillId="0" borderId="5" xfId="0" applyNumberFormat="1" applyFont="1" applyBorder="1" applyAlignment="1">
      <alignmen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49" fillId="14" borderId="0" xfId="0" applyFont="1" applyFill="1" applyAlignment="1">
      <alignment horizontal="left"/>
    </xf>
    <xf numFmtId="0" fontId="5" fillId="0" borderId="0" xfId="0" applyFont="1" applyAlignment="1">
      <alignment horizontal="left" vertical="center"/>
    </xf>
    <xf numFmtId="0" fontId="6" fillId="0" borderId="0" xfId="0" applyFont="1" applyAlignment="1">
      <alignment horizontal="left" vertical="top" wrapText="1"/>
    </xf>
    <xf numFmtId="0" fontId="15" fillId="0" borderId="0" xfId="1" applyAlignment="1" applyProtection="1">
      <alignment horizontal="left" vertical="top" wrapText="1"/>
    </xf>
    <xf numFmtId="0" fontId="5" fillId="25" borderId="0" xfId="0" applyFont="1" applyFill="1" applyAlignment="1">
      <alignment horizontal="left" vertical="top" wrapText="1"/>
    </xf>
    <xf numFmtId="0" fontId="93" fillId="0" borderId="0" xfId="0" applyFont="1" applyAlignment="1">
      <alignment horizontal="left" vertical="top" wrapText="1"/>
    </xf>
    <xf numFmtId="0" fontId="8" fillId="7" borderId="2" xfId="0" applyFont="1" applyFill="1" applyBorder="1" applyAlignment="1">
      <alignment horizontal="left" vertical="center"/>
    </xf>
    <xf numFmtId="0" fontId="20" fillId="19" borderId="2" xfId="0" applyFont="1" applyFill="1" applyBorder="1" applyAlignment="1">
      <alignment horizontal="left" vertical="center"/>
    </xf>
    <xf numFmtId="0" fontId="20" fillId="20" borderId="2" xfId="0" applyFont="1" applyFill="1" applyBorder="1" applyAlignment="1">
      <alignment horizontal="left" vertical="center"/>
    </xf>
    <xf numFmtId="0" fontId="20" fillId="0" borderId="2" xfId="0" applyFont="1" applyBorder="1" applyAlignment="1">
      <alignment vertical="center" wrapText="1"/>
    </xf>
    <xf numFmtId="0" fontId="20" fillId="0" borderId="2" xfId="0" applyFont="1" applyBorder="1" applyAlignment="1">
      <alignment vertical="center"/>
    </xf>
    <xf numFmtId="0" fontId="20" fillId="0" borderId="2" xfId="0" applyFont="1" applyBorder="1" applyAlignment="1">
      <alignment horizontal="left" vertical="center"/>
    </xf>
    <xf numFmtId="0" fontId="20" fillId="20" borderId="13" xfId="0" applyFont="1" applyFill="1" applyBorder="1" applyAlignment="1">
      <alignment horizontal="left" vertical="center"/>
    </xf>
    <xf numFmtId="0" fontId="20" fillId="20" borderId="10" xfId="0" applyFont="1" applyFill="1" applyBorder="1" applyAlignment="1">
      <alignment horizontal="left" vertical="center"/>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5" fillId="2" borderId="0" xfId="0" applyFont="1" applyFill="1" applyAlignment="1">
      <alignment horizontal="left" vertical="center"/>
    </xf>
    <xf numFmtId="0" fontId="10"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20" fillId="0" borderId="2" xfId="0" applyFont="1" applyBorder="1" applyAlignment="1">
      <alignment horizontal="left" vertical="center" wrapText="1"/>
    </xf>
    <xf numFmtId="0" fontId="8" fillId="3" borderId="13" xfId="0" applyFont="1" applyFill="1" applyBorder="1" applyAlignment="1">
      <alignment horizontal="left" vertical="center"/>
    </xf>
    <xf numFmtId="0" fontId="8" fillId="3" borderId="16" xfId="0" applyFont="1" applyFill="1" applyBorder="1" applyAlignment="1">
      <alignment horizontal="left" vertical="center"/>
    </xf>
    <xf numFmtId="0" fontId="8" fillId="3" borderId="10" xfId="0" applyFont="1" applyFill="1" applyBorder="1" applyAlignment="1">
      <alignment horizontal="left" vertical="center"/>
    </xf>
    <xf numFmtId="0" fontId="0" fillId="0" borderId="10" xfId="0" applyBorder="1" applyAlignment="1">
      <alignment vertical="center"/>
    </xf>
    <xf numFmtId="0" fontId="20" fillId="6" borderId="1"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7" xfId="0" applyFont="1" applyFill="1" applyBorder="1" applyAlignment="1" applyProtection="1">
      <alignment horizontal="left" vertical="center"/>
      <protection locked="0"/>
    </xf>
    <xf numFmtId="0" fontId="20" fillId="6" borderId="13" xfId="0" applyFont="1" applyFill="1" applyBorder="1" applyAlignment="1" applyProtection="1">
      <alignment horizontal="left" vertical="center" wrapText="1"/>
      <protection locked="0"/>
    </xf>
    <xf numFmtId="0" fontId="11" fillId="6" borderId="16"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protection locked="0"/>
    </xf>
    <xf numFmtId="0" fontId="11" fillId="6" borderId="0" xfId="0" applyFont="1" applyFill="1" applyAlignment="1" applyProtection="1">
      <alignment horizontal="left" vertical="center"/>
      <protection locked="0"/>
    </xf>
    <xf numFmtId="0" fontId="11" fillId="6" borderId="6" xfId="0" applyFont="1" applyFill="1" applyBorder="1" applyAlignment="1" applyProtection="1">
      <alignment horizontal="left" vertical="center"/>
      <protection locked="0"/>
    </xf>
    <xf numFmtId="0" fontId="20" fillId="6" borderId="2"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20" fillId="6" borderId="2" xfId="0" applyFont="1"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wrapText="1"/>
      <protection locked="0"/>
    </xf>
    <xf numFmtId="0" fontId="6" fillId="0" borderId="2" xfId="0" applyFont="1" applyBorder="1" applyAlignment="1">
      <alignment horizontal="center"/>
    </xf>
    <xf numFmtId="0" fontId="5" fillId="8" borderId="13"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3" xfId="0" applyFont="1" applyFill="1" applyBorder="1" applyAlignment="1">
      <alignment horizontal="left" vertical="center"/>
    </xf>
    <xf numFmtId="0" fontId="5" fillId="8" borderId="16" xfId="0" applyFont="1" applyFill="1" applyBorder="1" applyAlignment="1">
      <alignment horizontal="left" vertical="center"/>
    </xf>
    <xf numFmtId="0" fontId="6" fillId="0" borderId="13" xfId="0" applyFont="1" applyBorder="1" applyAlignment="1">
      <alignment horizontal="center"/>
    </xf>
    <xf numFmtId="0" fontId="6" fillId="0" borderId="16" xfId="0" applyFont="1" applyBorder="1" applyAlignment="1">
      <alignment horizontal="center"/>
    </xf>
    <xf numFmtId="0" fontId="8" fillId="0" borderId="13" xfId="0" applyFont="1" applyBorder="1" applyAlignment="1">
      <alignment horizontal="left"/>
    </xf>
    <xf numFmtId="0" fontId="8" fillId="0" borderId="16" xfId="0" applyFont="1" applyBorder="1" applyAlignment="1">
      <alignment horizontal="left"/>
    </xf>
    <xf numFmtId="0" fontId="8" fillId="0" borderId="10" xfId="0" applyFont="1" applyBorder="1" applyAlignment="1">
      <alignment horizontal="left"/>
    </xf>
    <xf numFmtId="0" fontId="5" fillId="8" borderId="13"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40" fillId="0" borderId="25" xfId="1" applyFont="1" applyFill="1" applyBorder="1" applyAlignment="1" applyProtection="1">
      <alignment horizontal="center" vertical="center" wrapText="1"/>
    </xf>
    <xf numFmtId="0" fontId="40" fillId="0" borderId="26" xfId="1" applyFont="1" applyFill="1" applyBorder="1" applyAlignment="1" applyProtection="1">
      <alignment horizontal="center" vertical="center" wrapText="1"/>
    </xf>
    <xf numFmtId="0" fontId="29" fillId="0" borderId="9" xfId="0" applyFont="1" applyBorder="1" applyAlignment="1">
      <alignment horizontal="left" vertical="center" wrapText="1"/>
    </xf>
    <xf numFmtId="0" fontId="29"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 xfId="0" applyFont="1" applyBorder="1" applyAlignment="1">
      <alignment horizontal="left" vertical="center" wrapText="1"/>
    </xf>
    <xf numFmtId="0" fontId="79" fillId="22" borderId="13" xfId="0" applyFont="1" applyFill="1" applyBorder="1" applyAlignment="1">
      <alignment horizontal="center" vertical="center" wrapText="1"/>
    </xf>
    <xf numFmtId="0" fontId="79" fillId="22" borderId="10" xfId="0" applyFont="1" applyFill="1" applyBorder="1" applyAlignment="1">
      <alignment horizontal="center"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6" fillId="2" borderId="0" xfId="0" applyFont="1" applyFill="1" applyAlignment="1">
      <alignment horizontal="left" vertical="center" wrapText="1"/>
    </xf>
    <xf numFmtId="0" fontId="6" fillId="3" borderId="1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4" fontId="5" fillId="6" borderId="13" xfId="0" applyNumberFormat="1" applyFont="1" applyFill="1" applyBorder="1" applyAlignment="1" applyProtection="1">
      <alignment horizontal="left" vertical="center"/>
      <protection locked="0"/>
    </xf>
    <xf numFmtId="4" fontId="5" fillId="6" borderId="10" xfId="0" applyNumberFormat="1" applyFont="1" applyFill="1" applyBorder="1" applyAlignment="1" applyProtection="1">
      <alignment horizontal="left" vertical="center"/>
      <protection locked="0"/>
    </xf>
    <xf numFmtId="0" fontId="6" fillId="11" borderId="2" xfId="0" applyFont="1" applyFill="1" applyBorder="1" applyAlignment="1">
      <alignment horizontal="center" vertical="center" wrapText="1"/>
    </xf>
    <xf numFmtId="0" fontId="23" fillId="11" borderId="2" xfId="0" applyFont="1" applyFill="1" applyBorder="1" applyAlignment="1">
      <alignment horizontal="center" wrapText="1"/>
    </xf>
    <xf numFmtId="0" fontId="29" fillId="2" borderId="17"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6" fillId="11" borderId="2" xfId="0" applyFont="1" applyFill="1" applyBorder="1" applyAlignment="1">
      <alignment horizontal="center"/>
    </xf>
    <xf numFmtId="0" fontId="22" fillId="0" borderId="0" xfId="0" applyFont="1" applyAlignment="1">
      <alignment horizontal="left" vertical="center" wrapText="1"/>
    </xf>
    <xf numFmtId="0" fontId="6" fillId="2" borderId="0" xfId="0" applyFont="1" applyFill="1" applyAlignment="1">
      <alignment horizontal="center" vertical="center"/>
    </xf>
    <xf numFmtId="0" fontId="5" fillId="6" borderId="1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60" fillId="0" borderId="25" xfId="1" applyFont="1" applyFill="1" applyBorder="1" applyAlignment="1" applyProtection="1">
      <alignment horizontal="center" vertical="center" wrapText="1"/>
    </xf>
    <xf numFmtId="0" fontId="60" fillId="0" borderId="26" xfId="1" applyFont="1" applyFill="1" applyBorder="1" applyAlignment="1" applyProtection="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20" fillId="21" borderId="2" xfId="0" applyFont="1" applyFill="1" applyBorder="1" applyAlignment="1">
      <alignment horizontal="left"/>
    </xf>
    <xf numFmtId="0" fontId="25" fillId="2" borderId="0" xfId="0" applyFont="1" applyFill="1" applyAlignment="1">
      <alignment horizontal="left"/>
    </xf>
    <xf numFmtId="0" fontId="60" fillId="0" borderId="2" xfId="1" applyFont="1" applyFill="1" applyBorder="1" applyAlignment="1" applyProtection="1">
      <alignment horizontal="center" vertical="center" wrapText="1"/>
    </xf>
    <xf numFmtId="0" fontId="29" fillId="2" borderId="9" xfId="0" applyFont="1" applyFill="1" applyBorder="1" applyAlignment="1">
      <alignment horizontal="left" vertical="center" wrapText="1"/>
    </xf>
    <xf numFmtId="0" fontId="29" fillId="2" borderId="0" xfId="0" applyFont="1" applyFill="1" applyAlignment="1">
      <alignment horizontal="left" vertical="center" wrapText="1"/>
    </xf>
    <xf numFmtId="0" fontId="89" fillId="10" borderId="13" xfId="0" applyFont="1" applyFill="1" applyBorder="1" applyAlignment="1">
      <alignment horizontal="center" vertical="center" wrapText="1"/>
    </xf>
    <xf numFmtId="0" fontId="89" fillId="10" borderId="16" xfId="0" applyFont="1" applyFill="1" applyBorder="1" applyAlignment="1">
      <alignment horizontal="center" vertical="center" wrapText="1"/>
    </xf>
    <xf numFmtId="0" fontId="89" fillId="10" borderId="10" xfId="0" applyFont="1" applyFill="1" applyBorder="1" applyAlignment="1">
      <alignment horizontal="center" vertical="center" wrapText="1"/>
    </xf>
    <xf numFmtId="0" fontId="18" fillId="0" borderId="2" xfId="1" applyFont="1" applyFill="1" applyBorder="1" applyAlignment="1" applyProtection="1">
      <alignment horizontal="center" vertical="center" wrapText="1"/>
    </xf>
    <xf numFmtId="0" fontId="8" fillId="10" borderId="2"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5" fillId="0" borderId="5" xfId="0" applyFont="1" applyBorder="1" applyAlignment="1" applyProtection="1">
      <alignment horizontal="right" vertical="center" wrapText="1"/>
      <protection locked="0"/>
    </xf>
    <xf numFmtId="0" fontId="5" fillId="0" borderId="12" xfId="0" applyFont="1" applyBorder="1" applyAlignment="1" applyProtection="1">
      <alignment horizontal="right" vertical="center" wrapText="1"/>
      <protection locked="0"/>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0" borderId="10" xfId="0" applyBorder="1" applyAlignment="1">
      <alignment horizontal="center" vertical="center" wrapText="1"/>
    </xf>
    <xf numFmtId="0" fontId="40" fillId="0" borderId="4" xfId="1" applyFont="1" applyFill="1" applyBorder="1" applyAlignment="1" applyProtection="1">
      <alignment horizontal="center" vertical="center" wrapText="1"/>
    </xf>
    <xf numFmtId="0" fontId="40" fillId="0" borderId="28" xfId="1" applyFont="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0" fontId="40" fillId="0" borderId="29" xfId="1" applyFont="1" applyBorder="1" applyAlignment="1" applyProtection="1">
      <alignment horizontal="center" vertical="center" wrapText="1"/>
    </xf>
    <xf numFmtId="3" fontId="20" fillId="2" borderId="17"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3" fontId="20" fillId="2" borderId="16" xfId="0" applyNumberFormat="1" applyFont="1" applyFill="1" applyBorder="1" applyAlignment="1">
      <alignment horizontal="center" vertical="center"/>
    </xf>
    <xf numFmtId="3" fontId="20" fillId="2" borderId="10" xfId="0" applyNumberFormat="1" applyFont="1" applyFill="1" applyBorder="1" applyAlignment="1">
      <alignment horizontal="center" vertical="center"/>
    </xf>
    <xf numFmtId="3" fontId="20" fillId="0" borderId="16" xfId="0" applyNumberFormat="1" applyFont="1" applyBorder="1" applyAlignment="1">
      <alignment horizontal="center" vertical="center"/>
    </xf>
    <xf numFmtId="3" fontId="20" fillId="0" borderId="10" xfId="0" applyNumberFormat="1" applyFont="1" applyBorder="1" applyAlignment="1">
      <alignment horizontal="center"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left" vertical="center"/>
    </xf>
    <xf numFmtId="0" fontId="70" fillId="0" borderId="2" xfId="0" applyFont="1" applyBorder="1" applyAlignment="1">
      <alignment horizontal="left" vertical="center"/>
    </xf>
    <xf numFmtId="0" fontId="67" fillId="0" borderId="0" xfId="0" applyFont="1" applyAlignment="1">
      <alignment horizontal="right" vertical="center" wrapText="1"/>
    </xf>
    <xf numFmtId="0" fontId="20" fillId="10" borderId="14" xfId="0" applyFont="1" applyFill="1" applyBorder="1" applyAlignment="1">
      <alignment horizontal="center" vertical="center"/>
    </xf>
    <xf numFmtId="0" fontId="20" fillId="10" borderId="9" xfId="0" applyFont="1" applyFill="1" applyBorder="1" applyAlignment="1">
      <alignment horizontal="center" vertical="center"/>
    </xf>
    <xf numFmtId="0" fontId="20" fillId="10" borderId="17" xfId="0" applyFont="1" applyFill="1" applyBorder="1" applyAlignment="1">
      <alignment horizontal="center" vertical="center"/>
    </xf>
    <xf numFmtId="0" fontId="8" fillId="10" borderId="18" xfId="0" applyFont="1" applyFill="1" applyBorder="1" applyAlignment="1">
      <alignment horizontal="center" vertical="center" wrapText="1"/>
    </xf>
    <xf numFmtId="0" fontId="20" fillId="10" borderId="13" xfId="0" applyFont="1" applyFill="1" applyBorder="1" applyAlignment="1">
      <alignment horizontal="left" vertical="center" wrapText="1"/>
    </xf>
    <xf numFmtId="0" fontId="20" fillId="10" borderId="10"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center" wrapText="1"/>
    </xf>
    <xf numFmtId="0" fontId="20" fillId="10" borderId="13" xfId="0" applyFont="1" applyFill="1" applyBorder="1" applyAlignment="1">
      <alignment horizontal="left" vertical="center"/>
    </xf>
    <xf numFmtId="0" fontId="20" fillId="10" borderId="10" xfId="0" applyFont="1" applyFill="1" applyBorder="1" applyAlignment="1">
      <alignment horizontal="left" vertical="center"/>
    </xf>
    <xf numFmtId="0" fontId="8" fillId="10" borderId="2" xfId="0" applyFont="1" applyFill="1" applyBorder="1" applyAlignment="1">
      <alignment horizontal="left" vertical="center" wrapText="1"/>
    </xf>
    <xf numFmtId="3" fontId="69" fillId="10" borderId="13" xfId="2" applyNumberFormat="1" applyFont="1" applyFill="1" applyBorder="1" applyAlignment="1">
      <alignment horizontal="center" wrapText="1"/>
    </xf>
    <xf numFmtId="3" fontId="69" fillId="10" borderId="10" xfId="2" applyNumberFormat="1" applyFont="1" applyFill="1" applyBorder="1" applyAlignment="1">
      <alignment horizontal="center" wrapText="1"/>
    </xf>
    <xf numFmtId="0" fontId="20" fillId="10" borderId="13" xfId="0" applyFont="1" applyFill="1" applyBorder="1" applyAlignment="1">
      <alignment horizontal="center" vertical="center" wrapText="1"/>
    </xf>
    <xf numFmtId="0" fontId="20" fillId="10" borderId="10" xfId="0" applyFont="1" applyFill="1" applyBorder="1" applyAlignment="1">
      <alignment horizontal="center" vertical="center" wrapText="1"/>
    </xf>
    <xf numFmtId="4" fontId="20" fillId="8" borderId="13" xfId="0" applyNumberFormat="1" applyFont="1" applyFill="1" applyBorder="1" applyAlignment="1" applyProtection="1">
      <alignment horizontal="center" vertical="center"/>
      <protection locked="0"/>
    </xf>
    <xf numFmtId="4" fontId="20" fillId="8" borderId="10" xfId="0" applyNumberFormat="1" applyFont="1" applyFill="1" applyBorder="1" applyAlignment="1" applyProtection="1">
      <alignment horizontal="center" vertical="center"/>
      <protection locked="0"/>
    </xf>
    <xf numFmtId="0" fontId="20" fillId="10" borderId="16" xfId="0" applyFont="1" applyFill="1" applyBorder="1" applyAlignment="1">
      <alignment horizontal="left" vertical="center" wrapText="1"/>
    </xf>
    <xf numFmtId="0" fontId="20" fillId="10" borderId="16" xfId="0" applyFont="1" applyFill="1" applyBorder="1" applyAlignment="1">
      <alignment horizontal="center" vertical="center" wrapText="1"/>
    </xf>
    <xf numFmtId="3" fontId="20" fillId="8" borderId="13" xfId="0" applyNumberFormat="1" applyFont="1" applyFill="1" applyBorder="1" applyAlignment="1" applyProtection="1">
      <alignment horizontal="center" vertical="center"/>
      <protection locked="0"/>
    </xf>
    <xf numFmtId="3" fontId="20" fillId="8" borderId="10" xfId="0" applyNumberFormat="1" applyFont="1" applyFill="1" applyBorder="1" applyAlignment="1" applyProtection="1">
      <alignment horizontal="center" vertical="center"/>
      <protection locked="0"/>
    </xf>
    <xf numFmtId="4" fontId="20" fillId="9" borderId="13" xfId="0" applyNumberFormat="1" applyFont="1" applyFill="1" applyBorder="1" applyAlignment="1" applyProtection="1">
      <alignment horizontal="center" vertical="center"/>
      <protection locked="0"/>
    </xf>
    <xf numFmtId="4" fontId="20" fillId="9" borderId="10" xfId="0" applyNumberFormat="1" applyFont="1" applyFill="1" applyBorder="1" applyAlignment="1" applyProtection="1">
      <alignment horizontal="center" vertical="center"/>
      <protection locked="0"/>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40" fillId="0" borderId="0" xfId="1"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29" fillId="2" borderId="6" xfId="0" applyFont="1" applyFill="1" applyBorder="1" applyAlignment="1">
      <alignment horizontal="left" vertical="center" wrapText="1"/>
    </xf>
    <xf numFmtId="0" fontId="20" fillId="0" borderId="13" xfId="0" applyFont="1" applyBorder="1" applyAlignment="1">
      <alignment horizontal="left"/>
    </xf>
    <xf numFmtId="0" fontId="20" fillId="0" borderId="16" xfId="0" applyFont="1" applyBorder="1" applyAlignment="1">
      <alignment horizontal="left"/>
    </xf>
    <xf numFmtId="0" fontId="20" fillId="0" borderId="10" xfId="0" applyFont="1" applyBorder="1" applyAlignment="1">
      <alignment horizontal="left"/>
    </xf>
    <xf numFmtId="0" fontId="47" fillId="10" borderId="25" xfId="0" applyFont="1" applyFill="1" applyBorder="1" applyAlignment="1">
      <alignment horizontal="center" vertical="center" wrapText="1"/>
    </xf>
    <xf numFmtId="0" fontId="47" fillId="10" borderId="46" xfId="0" applyFont="1" applyFill="1" applyBorder="1" applyAlignment="1">
      <alignment horizontal="center" vertical="center" wrapText="1"/>
    </xf>
    <xf numFmtId="0" fontId="47" fillId="10" borderId="26" xfId="0" applyFont="1" applyFill="1" applyBorder="1" applyAlignment="1">
      <alignment horizontal="center" vertical="center" wrapText="1"/>
    </xf>
    <xf numFmtId="0" fontId="45" fillId="0" borderId="35" xfId="0" applyFont="1" applyBorder="1" applyAlignment="1">
      <alignment horizontal="left" vertical="center" wrapText="1"/>
    </xf>
    <xf numFmtId="0" fontId="45" fillId="0" borderId="36" xfId="0" applyFont="1" applyBorder="1" applyAlignment="1">
      <alignment horizontal="left" vertical="center" wrapText="1"/>
    </xf>
    <xf numFmtId="0" fontId="45" fillId="0" borderId="37" xfId="0" applyFont="1" applyBorder="1" applyAlignment="1">
      <alignment horizontal="left" vertical="center" wrapText="1"/>
    </xf>
    <xf numFmtId="0" fontId="8" fillId="10" borderId="13" xfId="0" applyFont="1" applyFill="1" applyBorder="1" applyAlignment="1">
      <alignment horizontal="left" vertical="center" wrapText="1"/>
    </xf>
    <xf numFmtId="0" fontId="8" fillId="10" borderId="16"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47" fillId="16" borderId="58" xfId="0" applyFont="1" applyFill="1" applyBorder="1" applyAlignment="1">
      <alignment horizontal="center" vertical="center" wrapText="1"/>
    </xf>
    <xf numFmtId="0" fontId="47" fillId="16" borderId="31" xfId="0" applyFont="1" applyFill="1" applyBorder="1" applyAlignment="1">
      <alignment horizontal="center" vertical="center" wrapText="1"/>
    </xf>
    <xf numFmtId="0" fontId="47" fillId="16" borderId="59" xfId="0" applyFont="1" applyFill="1" applyBorder="1" applyAlignment="1">
      <alignment horizontal="center" vertical="center" wrapText="1"/>
    </xf>
    <xf numFmtId="0" fontId="45" fillId="0" borderId="32" xfId="0" applyFont="1" applyBorder="1" applyAlignment="1">
      <alignment horizontal="left" vertical="center" wrapText="1"/>
    </xf>
    <xf numFmtId="0" fontId="45" fillId="0" borderId="24" xfId="0" applyFont="1" applyBorder="1" applyAlignment="1">
      <alignment horizontal="left" vertical="center" wrapText="1"/>
    </xf>
    <xf numFmtId="0" fontId="45" fillId="0" borderId="49" xfId="0" applyFont="1" applyBorder="1" applyAlignment="1">
      <alignment horizontal="left" vertical="center" wrapText="1"/>
    </xf>
    <xf numFmtId="0" fontId="8" fillId="3" borderId="52"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45" fillId="0" borderId="48" xfId="0" applyFont="1" applyBorder="1" applyAlignment="1">
      <alignment horizontal="left" vertical="center" wrapText="1"/>
    </xf>
    <xf numFmtId="0" fontId="6" fillId="11" borderId="52"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47" xfId="0" applyFont="1" applyFill="1" applyBorder="1" applyAlignment="1">
      <alignment horizontal="center" vertical="center" wrapText="1"/>
    </xf>
    <xf numFmtId="0" fontId="27" fillId="0" borderId="17" xfId="0" quotePrefix="1" applyFont="1" applyBorder="1" applyAlignment="1">
      <alignment horizontal="left" vertical="center" wrapText="1"/>
    </xf>
    <xf numFmtId="0" fontId="27" fillId="0" borderId="1" xfId="0" applyFont="1" applyBorder="1" applyAlignment="1">
      <alignment horizontal="left" vertical="center" wrapText="1"/>
    </xf>
    <xf numFmtId="0" fontId="27" fillId="0" borderId="7" xfId="0" applyFont="1" applyBorder="1" applyAlignment="1">
      <alignment horizontal="left" vertical="center" wrapText="1"/>
    </xf>
    <xf numFmtId="0" fontId="0" fillId="0" borderId="0" xfId="0" applyAlignment="1">
      <alignment horizontal="center" vertical="center"/>
    </xf>
    <xf numFmtId="0" fontId="47" fillId="16" borderId="60" xfId="0" applyFont="1" applyFill="1" applyBorder="1" applyAlignment="1">
      <alignment horizontal="center" vertical="center" wrapText="1"/>
    </xf>
    <xf numFmtId="0" fontId="47" fillId="16" borderId="61" xfId="0" applyFont="1" applyFill="1" applyBorder="1" applyAlignment="1">
      <alignment horizontal="center" vertical="center" wrapText="1"/>
    </xf>
    <xf numFmtId="0" fontId="20" fillId="0" borderId="32" xfId="0" applyFont="1" applyBorder="1" applyAlignment="1">
      <alignment horizontal="left" vertical="center" wrapText="1"/>
    </xf>
    <xf numFmtId="0" fontId="20" fillId="0" borderId="24" xfId="0" applyFont="1" applyBorder="1" applyAlignment="1">
      <alignment horizontal="left" vertical="center" wrapText="1"/>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47" fillId="12" borderId="25" xfId="0" applyFont="1" applyFill="1" applyBorder="1" applyAlignment="1">
      <alignment horizontal="center" vertical="center" wrapText="1"/>
    </xf>
    <xf numFmtId="0" fontId="47" fillId="12" borderId="46" xfId="0" applyFont="1" applyFill="1" applyBorder="1" applyAlignment="1">
      <alignment horizontal="center" vertical="center" wrapText="1"/>
    </xf>
    <xf numFmtId="0" fontId="47" fillId="12" borderId="26" xfId="0" applyFont="1" applyFill="1" applyBorder="1" applyAlignment="1">
      <alignment horizontal="center" vertical="center" wrapText="1"/>
    </xf>
    <xf numFmtId="0" fontId="45" fillId="0" borderId="43" xfId="0" applyFont="1" applyBorder="1" applyAlignment="1">
      <alignment horizontal="left" vertical="center" wrapText="1"/>
    </xf>
    <xf numFmtId="0" fontId="20" fillId="0" borderId="32" xfId="0" applyFont="1" applyBorder="1" applyAlignment="1">
      <alignment horizontal="left" vertical="center"/>
    </xf>
    <xf numFmtId="0" fontId="20" fillId="0" borderId="24" xfId="0" applyFont="1" applyBorder="1" applyAlignment="1">
      <alignment horizontal="left" vertical="center"/>
    </xf>
    <xf numFmtId="0" fontId="20" fillId="0" borderId="49" xfId="0" applyFont="1" applyBorder="1" applyAlignment="1">
      <alignment horizontal="left" vertical="center"/>
    </xf>
    <xf numFmtId="0" fontId="45" fillId="0" borderId="57" xfId="0" applyFont="1" applyBorder="1" applyAlignment="1">
      <alignment horizontal="left" vertical="center" wrapText="1"/>
    </xf>
  </cellXfs>
  <cellStyles count="53">
    <cellStyle name="Hyperlink 2" xfId="12" xr:uid="{00000000-0005-0000-0000-000001000000}"/>
    <cellStyle name="Hyperlink 2 2" xfId="27" xr:uid="{00000000-0005-0000-0000-000002000000}"/>
    <cellStyle name="Hyperlink 3" xfId="8" xr:uid="{00000000-0005-0000-0000-000003000000}"/>
    <cellStyle name="Hyperlink 4" xfId="26" xr:uid="{00000000-0005-0000-0000-000004000000}"/>
    <cellStyle name="Komma" xfId="2" builtinId="3"/>
    <cellStyle name="Komma 2" xfId="9" xr:uid="{00000000-0005-0000-0000-000006000000}"/>
    <cellStyle name="Komma 2 2" xfId="30" xr:uid="{00000000-0005-0000-0000-000007000000}"/>
    <cellStyle name="Komma 2 3" xfId="29" xr:uid="{00000000-0005-0000-0000-000008000000}"/>
    <cellStyle name="Komma 2 4" xfId="40" xr:uid="{4405886F-B355-41FF-A1BE-10D89DA153DA}"/>
    <cellStyle name="Komma 3" xfId="13" xr:uid="{00000000-0005-0000-0000-000009000000}"/>
    <cellStyle name="Komma 3 2" xfId="32" xr:uid="{00000000-0005-0000-0000-00000A000000}"/>
    <cellStyle name="Komma 3 3" xfId="31" xr:uid="{00000000-0005-0000-0000-00000B000000}"/>
    <cellStyle name="Komma 3 4" xfId="42" xr:uid="{42F7E431-08CD-4256-A0B3-3C1B3B668EF3}"/>
    <cellStyle name="Komma 4" xfId="33" xr:uid="{00000000-0005-0000-0000-00000C000000}"/>
    <cellStyle name="Komma 5" xfId="34" xr:uid="{00000000-0005-0000-0000-00000D000000}"/>
    <cellStyle name="Komma 5 2" xfId="35" xr:uid="{00000000-0005-0000-0000-00000E000000}"/>
    <cellStyle name="Komma 6" xfId="28" xr:uid="{00000000-0005-0000-0000-00000F000000}"/>
    <cellStyle name="Komma 6 2" xfId="49" xr:uid="{9E304D29-6E7D-4B5F-B431-4E1433D93C38}"/>
    <cellStyle name="Komma 7" xfId="36" xr:uid="{6CEB8DBC-BBE8-4590-83DE-271459E21705}"/>
    <cellStyle name="Link" xfId="1" builtinId="8"/>
    <cellStyle name="Prozent" xfId="3" builtinId="5"/>
    <cellStyle name="Prozent 2" xfId="22" xr:uid="{00000000-0005-0000-0000-000011000000}"/>
    <cellStyle name="Prozent 2 2" xfId="46" xr:uid="{D935A023-5883-40BE-BAFC-9798231F31EF}"/>
    <cellStyle name="Prozent 3" xfId="14" xr:uid="{00000000-0005-0000-0000-000012000000}"/>
    <cellStyle name="Prozent 4" xfId="6" xr:uid="{00000000-0005-0000-0000-000013000000}"/>
    <cellStyle name="Prozent 4 2" xfId="38" xr:uid="{6AE358F3-0965-4260-8AEF-62ECF8EE24C2}"/>
    <cellStyle name="Standard" xfId="0" builtinId="0"/>
    <cellStyle name="Standard 10" xfId="5" xr:uid="{00000000-0005-0000-0000-000015000000}"/>
    <cellStyle name="Standard 10 2" xfId="37" xr:uid="{BF385366-E99D-4DB1-9FEE-F89EF4B1A782}"/>
    <cellStyle name="Standard 10 2 2" xfId="51" xr:uid="{73561C1D-0B82-4257-96F8-AD8C0DA807AA}"/>
    <cellStyle name="Standard 12" xfId="50" xr:uid="{5E15FA05-37FA-4B4B-B8DF-6A78F2648DAA}"/>
    <cellStyle name="Standard 2" xfId="4" xr:uid="{00000000-0005-0000-0000-000016000000}"/>
    <cellStyle name="Standard 2 2" xfId="18" xr:uid="{00000000-0005-0000-0000-000017000000}"/>
    <cellStyle name="Standard 3" xfId="16" xr:uid="{00000000-0005-0000-0000-000018000000}"/>
    <cellStyle name="Standard 3 2" xfId="43" xr:uid="{15E24CD3-70C7-47F4-87E6-27752934EB14}"/>
    <cellStyle name="Standard 4" xfId="15" xr:uid="{00000000-0005-0000-0000-000019000000}"/>
    <cellStyle name="Standard 4 2" xfId="19" xr:uid="{00000000-0005-0000-0000-00001A000000}"/>
    <cellStyle name="Standard 5" xfId="17" xr:uid="{00000000-0005-0000-0000-00001B000000}"/>
    <cellStyle name="Standard 6" xfId="20" xr:uid="{00000000-0005-0000-0000-00001C000000}"/>
    <cellStyle name="Standard 6 2" xfId="44" xr:uid="{BF109849-4837-45E7-B541-031088031138}"/>
    <cellStyle name="Standard 7" xfId="21" xr:uid="{00000000-0005-0000-0000-00001D000000}"/>
    <cellStyle name="Standard 7 2" xfId="45" xr:uid="{1529643B-1916-4E7A-BC7A-1E898DCB8E23}"/>
    <cellStyle name="Standard 8" xfId="23" xr:uid="{00000000-0005-0000-0000-00001E000000}"/>
    <cellStyle name="Standard 8 2" xfId="24" xr:uid="{00000000-0005-0000-0000-00001F000000}"/>
    <cellStyle name="Standard 8 2 2" xfId="48" xr:uid="{A4C54467-BCBA-492F-B2A1-0E7BF3E7D96B}"/>
    <cellStyle name="Standard 8 3" xfId="47" xr:uid="{84A6BC5B-7130-4920-BFBC-2D6475D78BDA}"/>
    <cellStyle name="Standard 9" xfId="11" xr:uid="{00000000-0005-0000-0000-000020000000}"/>
    <cellStyle name="Standard 9 2" xfId="25" xr:uid="{00000000-0005-0000-0000-000021000000}"/>
    <cellStyle name="Stil 1" xfId="52" xr:uid="{8E8996F7-EA60-48DA-932B-2958EE0610ED}"/>
    <cellStyle name="Währung 2" xfId="10" xr:uid="{00000000-0005-0000-0000-000022000000}"/>
    <cellStyle name="Währung 2 2" xfId="41" xr:uid="{7E37B8D2-34B3-4519-B5E3-110868E788D9}"/>
    <cellStyle name="Währung 3" xfId="7" xr:uid="{00000000-0005-0000-0000-000023000000}"/>
    <cellStyle name="Währung 3 2" xfId="39" xr:uid="{C89C22AD-C38A-4F0E-B916-F4D0173D6F5C}"/>
  </cellStyles>
  <dxfs count="2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family val="2"/>
        <scheme val="none"/>
      </font>
      <fill>
        <patternFill patternType="solid">
          <fgColor indexed="64"/>
          <bgColor rgb="FFC0C0C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font>
        <b/>
        <i val="0"/>
        <strike val="0"/>
        <condense val="0"/>
        <extend val="0"/>
        <outline val="0"/>
        <shadow val="0"/>
        <u val="none"/>
        <vertAlign val="baseline"/>
        <sz val="10"/>
        <color theme="1"/>
        <name val="Verdana"/>
        <family val="2"/>
        <scheme val="none"/>
      </font>
      <fill>
        <patternFill patternType="solid">
          <fgColor indexed="64"/>
          <bgColor rgb="FFC0C0C0"/>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
      <fill>
        <patternFill>
          <bgColor rgb="FFFFFFD5"/>
        </patternFill>
      </fill>
    </dxf>
    <dxf>
      <fill>
        <patternFill>
          <bgColor rgb="FFFFFF99"/>
        </patternFill>
      </fill>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s>
  <tableStyles count="1" defaultTableStyle="TableStyleMedium9" defaultPivotStyle="PivotStyleLight16">
    <tableStyle name="Tabellenformat 1" pivot="0" count="4" xr9:uid="{3500C220-0A58-41EC-B2DB-D39AB6886C1D}">
      <tableStyleElement type="headerRow" dxfId="27"/>
      <tableStyleElement type="firstColumn" dxfId="26"/>
      <tableStyleElement type="firstRowStripe" dxfId="25"/>
      <tableStyleElement type="secondRowStripe" dxfId="24"/>
    </tableStyle>
  </tableStyles>
  <colors>
    <mruColors>
      <color rgb="FFFFFF99"/>
      <color rgb="FFCCFFCC"/>
      <color rgb="FFFF5B5B"/>
      <color rgb="FFFAFCA6"/>
      <color rgb="FFFFFFD5"/>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808080"/>
                </a:solidFill>
                <a:latin typeface="Verdana"/>
                <a:ea typeface="Verdana"/>
                <a:cs typeface="Verdana"/>
              </a:defRPr>
            </a:pPr>
            <a:r>
              <a:rPr lang="de-DE"/>
              <a:t>Entwicklung der monatlichen Stromverbräuche (Wirkarbeit)</a:t>
            </a:r>
          </a:p>
        </c:rich>
      </c:tx>
      <c:layout>
        <c:manualLayout>
          <c:xMode val="edge"/>
          <c:yMode val="edge"/>
          <c:x val="0.33478284726604296"/>
          <c:y val="2.769688876609722E-2"/>
        </c:manualLayout>
      </c:layout>
      <c:overlay val="0"/>
      <c:spPr>
        <a:noFill/>
        <a:ln w="25400">
          <a:noFill/>
        </a:ln>
      </c:spPr>
    </c:title>
    <c:autoTitleDeleted val="0"/>
    <c:plotArea>
      <c:layout>
        <c:manualLayout>
          <c:layoutTarget val="inner"/>
          <c:xMode val="edge"/>
          <c:yMode val="edge"/>
          <c:x val="6.2386980108499093E-2"/>
          <c:y val="0.15204707306719259"/>
          <c:w val="0.92224231464737794"/>
          <c:h val="0.70955300764689866"/>
        </c:manualLayout>
      </c:layout>
      <c:barChart>
        <c:barDir val="col"/>
        <c:grouping val="clustered"/>
        <c:varyColors val="0"/>
        <c:ser>
          <c:idx val="0"/>
          <c:order val="0"/>
          <c:tx>
            <c:strRef>
              <c:f>'Strom - Monate'!$C$11</c:f>
              <c:strCache>
                <c:ptCount val="1"/>
                <c:pt idx="0">
                  <c:v>2023</c:v>
                </c:pt>
              </c:strCache>
            </c:strRef>
          </c:tx>
          <c:spPr>
            <a:solidFill>
              <a:srgbClr val="9999FF"/>
            </a:solidFill>
            <a:ln w="12700">
              <a:solidFill>
                <a:srgbClr val="000000"/>
              </a:solidFill>
              <a:prstDash val="solid"/>
            </a:ln>
          </c:spPr>
          <c:invertIfNegative val="0"/>
          <c:cat>
            <c:strRef>
              <c:f>'Strom - Monate'!$A$14:$A$25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'Strom - Monate'!$C$14:$C$25</c:f>
              <c:numCache>
                <c:formatCode>#,##0</c:formatCode>
                <c:ptCount val="12"/>
              </c:numCache>
            </c:numRef>
          </c:val>
          <c:extLst>
            <c:ext xmlns:c16="http://schemas.microsoft.com/office/drawing/2014/chart" uri="{C3380CC4-5D6E-409C-BE32-E72D297353CC}">
              <c16:uniqueId val="{00000000-FC9D-43CC-98DE-341C8D75B72C}"/>
            </c:ext>
          </c:extLst>
        </c:ser>
        <c:ser>
          <c:idx val="1"/>
          <c:order val="1"/>
          <c:tx>
            <c:strRef>
              <c:f>'Strom - Monate'!$E$11</c:f>
              <c:strCache>
                <c:ptCount val="1"/>
                <c:pt idx="0">
                  <c:v>2024</c:v>
                </c:pt>
              </c:strCache>
            </c:strRef>
          </c:tx>
          <c:spPr>
            <a:solidFill>
              <a:srgbClr val="993366"/>
            </a:solidFill>
            <a:ln w="12700">
              <a:solidFill>
                <a:srgbClr val="000000"/>
              </a:solidFill>
              <a:prstDash val="solid"/>
            </a:ln>
          </c:spPr>
          <c:invertIfNegative val="0"/>
          <c:val>
            <c:numRef>
              <c:f>'Strom - Monate'!$E$14:$E$25</c:f>
              <c:numCache>
                <c:formatCode>#,##0</c:formatCode>
                <c:ptCount val="12"/>
              </c:numCache>
            </c:numRef>
          </c:val>
          <c:extLst>
            <c:ext xmlns:c16="http://schemas.microsoft.com/office/drawing/2014/chart" uri="{C3380CC4-5D6E-409C-BE32-E72D297353CC}">
              <c16:uniqueId val="{00000001-FC9D-43CC-98DE-341C8D75B72C}"/>
            </c:ext>
          </c:extLst>
        </c:ser>
        <c:ser>
          <c:idx val="2"/>
          <c:order val="2"/>
          <c:tx>
            <c:strRef>
              <c:f>'Strom - Monate'!$G$11</c:f>
              <c:strCache>
                <c:ptCount val="1"/>
                <c:pt idx="0">
                  <c:v>2025</c:v>
                </c:pt>
              </c:strCache>
            </c:strRef>
          </c:tx>
          <c:spPr>
            <a:solidFill>
              <a:srgbClr val="FFFFCC"/>
            </a:solidFill>
            <a:ln w="12700">
              <a:solidFill>
                <a:srgbClr val="000000"/>
              </a:solidFill>
              <a:prstDash val="solid"/>
            </a:ln>
          </c:spPr>
          <c:invertIfNegative val="0"/>
          <c:val>
            <c:numRef>
              <c:f>'Strom - Monate'!$G$14:$G$25</c:f>
              <c:numCache>
                <c:formatCode>#,##0</c:formatCode>
                <c:ptCount val="12"/>
              </c:numCache>
            </c:numRef>
          </c:val>
          <c:extLst>
            <c:ext xmlns:c16="http://schemas.microsoft.com/office/drawing/2014/chart" uri="{C3380CC4-5D6E-409C-BE32-E72D297353CC}">
              <c16:uniqueId val="{00000002-FC9D-43CC-98DE-341C8D75B72C}"/>
            </c:ext>
          </c:extLst>
        </c:ser>
        <c:ser>
          <c:idx val="3"/>
          <c:order val="3"/>
          <c:tx>
            <c:strRef>
              <c:f>'Strom - Monate'!$I$11</c:f>
              <c:strCache>
                <c:ptCount val="1"/>
                <c:pt idx="0">
                  <c:v>2026</c:v>
                </c:pt>
              </c:strCache>
            </c:strRef>
          </c:tx>
          <c:spPr>
            <a:solidFill>
              <a:srgbClr val="CCFFFF"/>
            </a:solidFill>
            <a:ln w="12700">
              <a:solidFill>
                <a:srgbClr val="000000"/>
              </a:solidFill>
              <a:prstDash val="solid"/>
            </a:ln>
          </c:spPr>
          <c:invertIfNegative val="0"/>
          <c:val>
            <c:numRef>
              <c:f>'Strom - Monate'!$I$14:$I$25</c:f>
              <c:numCache>
                <c:formatCode>#,##0</c:formatCode>
                <c:ptCount val="12"/>
              </c:numCache>
            </c:numRef>
          </c:val>
          <c:extLst>
            <c:ext xmlns:c16="http://schemas.microsoft.com/office/drawing/2014/chart" uri="{C3380CC4-5D6E-409C-BE32-E72D297353CC}">
              <c16:uniqueId val="{00000003-FC9D-43CC-98DE-341C8D75B72C}"/>
            </c:ext>
          </c:extLst>
        </c:ser>
        <c:ser>
          <c:idx val="4"/>
          <c:order val="4"/>
          <c:tx>
            <c:strRef>
              <c:f>'Strom - Monate'!$K$11</c:f>
              <c:strCache>
                <c:ptCount val="1"/>
                <c:pt idx="0">
                  <c:v>2027</c:v>
                </c:pt>
              </c:strCache>
            </c:strRef>
          </c:tx>
          <c:spPr>
            <a:solidFill>
              <a:srgbClr val="660066"/>
            </a:solidFill>
            <a:ln w="12700">
              <a:solidFill>
                <a:srgbClr val="000000"/>
              </a:solidFill>
              <a:prstDash val="solid"/>
            </a:ln>
          </c:spPr>
          <c:invertIfNegative val="0"/>
          <c:val>
            <c:numRef>
              <c:f>'Strom - Monate'!$K$14:$K$25</c:f>
              <c:numCache>
                <c:formatCode>#,##0</c:formatCode>
                <c:ptCount val="12"/>
              </c:numCache>
            </c:numRef>
          </c:val>
          <c:extLst>
            <c:ext xmlns:c16="http://schemas.microsoft.com/office/drawing/2014/chart" uri="{C3380CC4-5D6E-409C-BE32-E72D297353CC}">
              <c16:uniqueId val="{00000004-FC9D-43CC-98DE-341C8D75B72C}"/>
            </c:ext>
          </c:extLst>
        </c:ser>
        <c:ser>
          <c:idx val="5"/>
          <c:order val="5"/>
          <c:tx>
            <c:strRef>
              <c:f>'Strom - Monate'!$M$11</c:f>
              <c:strCache>
                <c:ptCount val="1"/>
                <c:pt idx="0">
                  <c:v>2028</c:v>
                </c:pt>
              </c:strCache>
            </c:strRef>
          </c:tx>
          <c:spPr>
            <a:solidFill>
              <a:srgbClr val="FF8080"/>
            </a:solidFill>
            <a:ln w="12700">
              <a:solidFill>
                <a:srgbClr val="000000"/>
              </a:solidFill>
              <a:prstDash val="solid"/>
            </a:ln>
          </c:spPr>
          <c:invertIfNegative val="0"/>
          <c:val>
            <c:numRef>
              <c:f>'Strom - Monate'!$M$14:$M$25</c:f>
              <c:numCache>
                <c:formatCode>#,##0</c:formatCode>
                <c:ptCount val="12"/>
              </c:numCache>
            </c:numRef>
          </c:val>
          <c:extLst>
            <c:ext xmlns:c16="http://schemas.microsoft.com/office/drawing/2014/chart" uri="{C3380CC4-5D6E-409C-BE32-E72D297353CC}">
              <c16:uniqueId val="{00000005-FC9D-43CC-98DE-341C8D75B72C}"/>
            </c:ext>
          </c:extLst>
        </c:ser>
        <c:dLbls>
          <c:showLegendKey val="0"/>
          <c:showVal val="0"/>
          <c:showCatName val="0"/>
          <c:showSerName val="0"/>
          <c:showPercent val="0"/>
          <c:showBubbleSize val="0"/>
        </c:dLbls>
        <c:gapWidth val="150"/>
        <c:axId val="117229440"/>
        <c:axId val="117230976"/>
      </c:barChart>
      <c:catAx>
        <c:axId val="11722944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808080"/>
                </a:solidFill>
                <a:latin typeface="Verdana"/>
                <a:ea typeface="Verdana"/>
                <a:cs typeface="Verdana"/>
              </a:defRPr>
            </a:pPr>
            <a:endParaRPr lang="de-DE"/>
          </a:p>
        </c:txPr>
        <c:crossAx val="117230976"/>
        <c:crosses val="autoZero"/>
        <c:auto val="1"/>
        <c:lblAlgn val="ctr"/>
        <c:lblOffset val="100"/>
        <c:tickLblSkip val="1"/>
        <c:tickMarkSkip val="1"/>
        <c:noMultiLvlLbl val="0"/>
      </c:catAx>
      <c:valAx>
        <c:axId val="117230976"/>
        <c:scaling>
          <c:orientation val="minMax"/>
        </c:scaling>
        <c:delete val="0"/>
        <c:axPos val="l"/>
        <c:majorGridlines>
          <c:spPr>
            <a:ln w="3175">
              <a:solidFill>
                <a:srgbClr val="808080"/>
              </a:solidFill>
              <a:prstDash val="solid"/>
            </a:ln>
          </c:spPr>
        </c:majorGridlines>
        <c:title>
          <c:tx>
            <c:rich>
              <a:bodyPr/>
              <a:lstStyle/>
              <a:p>
                <a:pPr>
                  <a:defRPr sz="1125" b="1" i="0" u="none" strike="noStrike" baseline="0">
                    <a:solidFill>
                      <a:srgbClr val="808080"/>
                    </a:solidFill>
                    <a:latin typeface="Verdana"/>
                    <a:ea typeface="Verdana"/>
                    <a:cs typeface="Verdana"/>
                  </a:defRPr>
                </a:pPr>
                <a:r>
                  <a:rPr lang="de-DE"/>
                  <a:t>Menge [kWh]</a:t>
                </a:r>
              </a:p>
            </c:rich>
          </c:tx>
          <c:layout>
            <c:manualLayout>
              <c:xMode val="edge"/>
              <c:yMode val="edge"/>
              <c:x val="9.9457689740002023E-3"/>
              <c:y val="0.3937630018469913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25" b="0" i="0" u="none" strike="noStrike" baseline="0">
                <a:solidFill>
                  <a:srgbClr val="808080"/>
                </a:solidFill>
                <a:latin typeface="Verdana"/>
                <a:ea typeface="Verdana"/>
                <a:cs typeface="Verdana"/>
              </a:defRPr>
            </a:pPr>
            <a:endParaRPr lang="de-DE"/>
          </a:p>
        </c:txPr>
        <c:crossAx val="117229440"/>
        <c:crosses val="autoZero"/>
        <c:crossBetween val="between"/>
      </c:valAx>
      <c:spPr>
        <a:noFill/>
        <a:ln w="12700">
          <a:solidFill>
            <a:srgbClr val="808080"/>
          </a:solidFill>
          <a:prstDash val="solid"/>
        </a:ln>
      </c:spPr>
    </c:plotArea>
    <c:legend>
      <c:legendPos val="r"/>
      <c:layout>
        <c:manualLayout>
          <c:xMode val="edge"/>
          <c:yMode val="edge"/>
          <c:x val="0.31794425087108014"/>
          <c:y val="0.94542094518886888"/>
          <c:w val="0.34756097560975607"/>
          <c:h val="4.6783625730994149E-2"/>
        </c:manualLayout>
      </c:layout>
      <c:overlay val="0"/>
      <c:spPr>
        <a:solidFill>
          <a:srgbClr val="FFFFFF"/>
        </a:solidFill>
        <a:ln w="3175">
          <a:solidFill>
            <a:srgbClr val="808080"/>
          </a:solidFill>
          <a:prstDash val="solid"/>
        </a:ln>
      </c:spPr>
      <c:txPr>
        <a:bodyPr/>
        <a:lstStyle/>
        <a:p>
          <a:pPr>
            <a:defRPr sz="845" b="0" i="0" u="none" strike="noStrike" baseline="0">
              <a:solidFill>
                <a:srgbClr val="808080"/>
              </a:solidFill>
              <a:latin typeface="Verdana"/>
              <a:ea typeface="Verdana"/>
              <a:cs typeface="Verdana"/>
            </a:defRPr>
          </a:pPr>
          <a:endParaRPr lang="de-DE"/>
        </a:p>
      </c:txPr>
    </c:legend>
    <c:plotVisOnly val="1"/>
    <c:dispBlanksAs val="gap"/>
    <c:showDLblsOverMax val="0"/>
  </c:chart>
  <c:spPr>
    <a:noFill/>
    <a:ln w="3175">
      <a:solidFill>
        <a:srgbClr val="80808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808080"/>
                </a:solidFill>
                <a:latin typeface="Verdana"/>
                <a:ea typeface="Verdana"/>
                <a:cs typeface="Verdana"/>
              </a:defRPr>
            </a:pPr>
            <a:r>
              <a:rPr lang="de-DE"/>
              <a:t>Entwicklung der monatlichen Heizenergieverbräuche</a:t>
            </a:r>
          </a:p>
        </c:rich>
      </c:tx>
      <c:layout>
        <c:manualLayout>
          <c:xMode val="edge"/>
          <c:yMode val="edge"/>
          <c:x val="0.36681236931273159"/>
          <c:y val="2.6745898335741741E-2"/>
        </c:manualLayout>
      </c:layout>
      <c:overlay val="0"/>
      <c:spPr>
        <a:noFill/>
        <a:ln w="25400">
          <a:noFill/>
        </a:ln>
      </c:spPr>
    </c:title>
    <c:autoTitleDeleted val="0"/>
    <c:plotArea>
      <c:layout>
        <c:manualLayout>
          <c:layoutTarget val="inner"/>
          <c:xMode val="edge"/>
          <c:yMode val="edge"/>
          <c:x val="6.3520899288624422E-2"/>
          <c:y val="0.16666697146201184"/>
          <c:w val="0.92196048110346296"/>
          <c:h val="0.6947578248584988"/>
        </c:manualLayout>
      </c:layout>
      <c:barChart>
        <c:barDir val="col"/>
        <c:grouping val="clustered"/>
        <c:varyColors val="0"/>
        <c:ser>
          <c:idx val="0"/>
          <c:order val="0"/>
          <c:tx>
            <c:strRef>
              <c:f>'Heizenergie - Monate'!$C$15</c:f>
              <c:strCache>
                <c:ptCount val="1"/>
                <c:pt idx="0">
                  <c:v>2023</c:v>
                </c:pt>
              </c:strCache>
            </c:strRef>
          </c:tx>
          <c:spPr>
            <a:solidFill>
              <a:srgbClr val="9999FF"/>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Monate'!$C$19:$C$30</c:f>
              <c:numCache>
                <c:formatCode>#,##0</c:formatCode>
                <c:ptCount val="12"/>
              </c:numCache>
            </c:numRef>
          </c:val>
          <c:extLst>
            <c:ext xmlns:c16="http://schemas.microsoft.com/office/drawing/2014/chart" uri="{C3380CC4-5D6E-409C-BE32-E72D297353CC}">
              <c16:uniqueId val="{00000000-05C4-4DE0-88EA-B64EEA5C0442}"/>
            </c:ext>
          </c:extLst>
        </c:ser>
        <c:ser>
          <c:idx val="1"/>
          <c:order val="1"/>
          <c:tx>
            <c:strRef>
              <c:f>'Heizenergie - Monate'!$E$15</c:f>
              <c:strCache>
                <c:ptCount val="1"/>
                <c:pt idx="0">
                  <c:v>2024</c:v>
                </c:pt>
              </c:strCache>
            </c:strRef>
          </c:tx>
          <c:spPr>
            <a:solidFill>
              <a:srgbClr val="993366"/>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Monate'!$E$19:$E$30</c:f>
              <c:numCache>
                <c:formatCode>#,##0</c:formatCode>
                <c:ptCount val="12"/>
              </c:numCache>
            </c:numRef>
          </c:val>
          <c:extLst>
            <c:ext xmlns:c16="http://schemas.microsoft.com/office/drawing/2014/chart" uri="{C3380CC4-5D6E-409C-BE32-E72D297353CC}">
              <c16:uniqueId val="{00000001-05C4-4DE0-88EA-B64EEA5C0442}"/>
            </c:ext>
          </c:extLst>
        </c:ser>
        <c:ser>
          <c:idx val="2"/>
          <c:order val="2"/>
          <c:tx>
            <c:strRef>
              <c:f>'Heizenergie - Monate'!$G$15</c:f>
              <c:strCache>
                <c:ptCount val="1"/>
                <c:pt idx="0">
                  <c:v>2025</c:v>
                </c:pt>
              </c:strCache>
            </c:strRef>
          </c:tx>
          <c:spPr>
            <a:solidFill>
              <a:srgbClr val="FFFFCC"/>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Monate'!$G$19:$G$30</c:f>
              <c:numCache>
                <c:formatCode>#,##0</c:formatCode>
                <c:ptCount val="12"/>
              </c:numCache>
            </c:numRef>
          </c:val>
          <c:extLst>
            <c:ext xmlns:c16="http://schemas.microsoft.com/office/drawing/2014/chart" uri="{C3380CC4-5D6E-409C-BE32-E72D297353CC}">
              <c16:uniqueId val="{00000002-05C4-4DE0-88EA-B64EEA5C0442}"/>
            </c:ext>
          </c:extLst>
        </c:ser>
        <c:ser>
          <c:idx val="3"/>
          <c:order val="3"/>
          <c:tx>
            <c:strRef>
              <c:f>'Heizenergie - Monate'!$I$15</c:f>
              <c:strCache>
                <c:ptCount val="1"/>
                <c:pt idx="0">
                  <c:v>2026</c:v>
                </c:pt>
              </c:strCache>
            </c:strRef>
          </c:tx>
          <c:spPr>
            <a:solidFill>
              <a:srgbClr val="CCFFFF"/>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Monate'!$I$19:$I$30</c:f>
              <c:numCache>
                <c:formatCode>#,##0</c:formatCode>
                <c:ptCount val="12"/>
              </c:numCache>
            </c:numRef>
          </c:val>
          <c:extLst>
            <c:ext xmlns:c16="http://schemas.microsoft.com/office/drawing/2014/chart" uri="{C3380CC4-5D6E-409C-BE32-E72D297353CC}">
              <c16:uniqueId val="{00000003-05C4-4DE0-88EA-B64EEA5C0442}"/>
            </c:ext>
          </c:extLst>
        </c:ser>
        <c:ser>
          <c:idx val="4"/>
          <c:order val="4"/>
          <c:tx>
            <c:strRef>
              <c:f>'Heizenergie - Monate'!$K$15</c:f>
              <c:strCache>
                <c:ptCount val="1"/>
                <c:pt idx="0">
                  <c:v>2027</c:v>
                </c:pt>
              </c:strCache>
            </c:strRef>
          </c:tx>
          <c:spPr>
            <a:solidFill>
              <a:srgbClr val="660066"/>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Monate'!$K$19:$K$30</c:f>
              <c:numCache>
                <c:formatCode>#,##0</c:formatCode>
                <c:ptCount val="12"/>
              </c:numCache>
            </c:numRef>
          </c:val>
          <c:extLst>
            <c:ext xmlns:c16="http://schemas.microsoft.com/office/drawing/2014/chart" uri="{C3380CC4-5D6E-409C-BE32-E72D297353CC}">
              <c16:uniqueId val="{00000004-05C4-4DE0-88EA-B64EEA5C0442}"/>
            </c:ext>
          </c:extLst>
        </c:ser>
        <c:ser>
          <c:idx val="5"/>
          <c:order val="5"/>
          <c:tx>
            <c:strRef>
              <c:f>'Heizenergie - Monate'!$M$15</c:f>
              <c:strCache>
                <c:ptCount val="1"/>
                <c:pt idx="0">
                  <c:v>2028</c:v>
                </c:pt>
              </c:strCache>
            </c:strRef>
          </c:tx>
          <c:spPr>
            <a:solidFill>
              <a:srgbClr val="FF8080"/>
            </a:solidFill>
            <a:ln w="12700">
              <a:solidFill>
                <a:srgbClr val="000000"/>
              </a:solidFill>
              <a:prstDash val="solid"/>
            </a:ln>
          </c:spPr>
          <c:invertIfNegative val="0"/>
          <c:cat>
            <c:strRef>
              <c:f>'Heizenergie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'Heizenergie - Monate'!$M$19:$M$30</c:f>
              <c:numCache>
                <c:formatCode>#,##0</c:formatCode>
                <c:ptCount val="12"/>
              </c:numCache>
            </c:numRef>
          </c:val>
          <c:extLst>
            <c:ext xmlns:c16="http://schemas.microsoft.com/office/drawing/2014/chart" uri="{C3380CC4-5D6E-409C-BE32-E72D297353CC}">
              <c16:uniqueId val="{00000005-05C4-4DE0-88EA-B64EEA5C0442}"/>
            </c:ext>
          </c:extLst>
        </c:ser>
        <c:dLbls>
          <c:showLegendKey val="0"/>
          <c:showVal val="0"/>
          <c:showCatName val="0"/>
          <c:showSerName val="0"/>
          <c:showPercent val="0"/>
          <c:showBubbleSize val="0"/>
        </c:dLbls>
        <c:gapWidth val="150"/>
        <c:axId val="117013504"/>
        <c:axId val="117019392"/>
      </c:barChart>
      <c:catAx>
        <c:axId val="1170135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808080"/>
                </a:solidFill>
                <a:latin typeface="Verdana"/>
                <a:ea typeface="Verdana"/>
                <a:cs typeface="Verdana"/>
              </a:defRPr>
            </a:pPr>
            <a:endParaRPr lang="de-DE"/>
          </a:p>
        </c:txPr>
        <c:crossAx val="117019392"/>
        <c:crosses val="autoZero"/>
        <c:auto val="1"/>
        <c:lblAlgn val="ctr"/>
        <c:lblOffset val="100"/>
        <c:tickLblSkip val="1"/>
        <c:tickMarkSkip val="1"/>
        <c:noMultiLvlLbl val="0"/>
      </c:catAx>
      <c:valAx>
        <c:axId val="117019392"/>
        <c:scaling>
          <c:orientation val="minMax"/>
        </c:scaling>
        <c:delete val="0"/>
        <c:axPos val="l"/>
        <c:majorGridlines>
          <c:spPr>
            <a:ln w="3175">
              <a:solidFill>
                <a:srgbClr val="808080"/>
              </a:solidFill>
              <a:prstDash val="solid"/>
            </a:ln>
          </c:spPr>
        </c:majorGridlines>
        <c:title>
          <c:tx>
            <c:rich>
              <a:bodyPr/>
              <a:lstStyle/>
              <a:p>
                <a:pPr>
                  <a:defRPr sz="1100" b="1" i="0" u="none" strike="noStrike" baseline="0">
                    <a:solidFill>
                      <a:srgbClr val="808080"/>
                    </a:solidFill>
                    <a:latin typeface="Verdana"/>
                    <a:ea typeface="Verdana"/>
                    <a:cs typeface="Verdana"/>
                  </a:defRPr>
                </a:pPr>
                <a:r>
                  <a:rPr lang="de-DE"/>
                  <a:t>Menge [kWh]</a:t>
                </a:r>
              </a:p>
            </c:rich>
          </c:tx>
          <c:layout>
            <c:manualLayout>
              <c:xMode val="edge"/>
              <c:yMode val="edge"/>
              <c:x val="4.5371629159851956E-3"/>
              <c:y val="0.4044951684410235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808080"/>
                </a:solidFill>
                <a:latin typeface="Verdana"/>
                <a:ea typeface="Verdana"/>
                <a:cs typeface="Verdana"/>
              </a:defRPr>
            </a:pPr>
            <a:endParaRPr lang="de-DE"/>
          </a:p>
        </c:txPr>
        <c:crossAx val="117013504"/>
        <c:crosses val="autoZero"/>
        <c:crossBetween val="between"/>
      </c:valAx>
      <c:spPr>
        <a:noFill/>
        <a:ln w="12700">
          <a:solidFill>
            <a:srgbClr val="808080"/>
          </a:solidFill>
          <a:prstDash val="solid"/>
        </a:ln>
      </c:spPr>
    </c:plotArea>
    <c:legend>
      <c:legendPos val="r"/>
      <c:layout>
        <c:manualLayout>
          <c:xMode val="edge"/>
          <c:yMode val="edge"/>
          <c:x val="0.31726564854239847"/>
          <c:y val="0.94943997168893213"/>
          <c:w val="0.31814207273170614"/>
          <c:h val="4.49438202247191E-2"/>
        </c:manualLayout>
      </c:layout>
      <c:overlay val="0"/>
      <c:spPr>
        <a:solidFill>
          <a:srgbClr val="FFFFFF"/>
        </a:solidFill>
        <a:ln w="3175">
          <a:solidFill>
            <a:srgbClr val="808080"/>
          </a:solidFill>
          <a:prstDash val="solid"/>
        </a:ln>
      </c:spPr>
      <c:txPr>
        <a:bodyPr/>
        <a:lstStyle/>
        <a:p>
          <a:pPr>
            <a:defRPr sz="845" b="0" i="0" u="none" strike="noStrike" baseline="0">
              <a:solidFill>
                <a:srgbClr val="808080"/>
              </a:solidFill>
              <a:latin typeface="Verdana"/>
              <a:ea typeface="Verdana"/>
              <a:cs typeface="Verdana"/>
            </a:defRPr>
          </a:pPr>
          <a:endParaRPr lang="de-DE"/>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808080"/>
                </a:solidFill>
                <a:latin typeface="Verdana"/>
                <a:ea typeface="Verdana"/>
                <a:cs typeface="Verdana"/>
              </a:defRPr>
            </a:pPr>
            <a:r>
              <a:rPr lang="de-DE"/>
              <a:t>Entwicklung der monatlichen Prozessenergieverbräuche</a:t>
            </a:r>
          </a:p>
        </c:rich>
      </c:tx>
      <c:layout>
        <c:manualLayout>
          <c:xMode val="edge"/>
          <c:yMode val="edge"/>
          <c:x val="0.36681235393521017"/>
          <c:y val="2.6745898335741741E-2"/>
        </c:manualLayout>
      </c:layout>
      <c:overlay val="0"/>
      <c:spPr>
        <a:noFill/>
        <a:ln w="25400">
          <a:noFill/>
        </a:ln>
      </c:spPr>
    </c:title>
    <c:autoTitleDeleted val="0"/>
    <c:plotArea>
      <c:layout>
        <c:manualLayout>
          <c:layoutTarget val="inner"/>
          <c:xMode val="edge"/>
          <c:yMode val="edge"/>
          <c:x val="6.392699765178872E-2"/>
          <c:y val="0.1535583332571345"/>
          <c:w val="0.92420173748014545"/>
          <c:h val="0.71722977606685989"/>
        </c:manualLayout>
      </c:layout>
      <c:barChart>
        <c:barDir val="col"/>
        <c:grouping val="clustered"/>
        <c:varyColors val="0"/>
        <c:ser>
          <c:idx val="0"/>
          <c:order val="0"/>
          <c:tx>
            <c:strRef>
              <c:f>'Prozessenergie - Monate'!$C$15</c:f>
              <c:strCache>
                <c:ptCount val="1"/>
                <c:pt idx="0">
                  <c:v>2023</c:v>
                </c:pt>
              </c:strCache>
            </c:strRef>
          </c:tx>
          <c:spPr>
            <a:solidFill>
              <a:srgbClr val="9999FF"/>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Monate'!$C$19:$C$30</c:f>
              <c:numCache>
                <c:formatCode>#,##0</c:formatCode>
                <c:ptCount val="12"/>
              </c:numCache>
            </c:numRef>
          </c:val>
          <c:extLst>
            <c:ext xmlns:c16="http://schemas.microsoft.com/office/drawing/2014/chart" uri="{C3380CC4-5D6E-409C-BE32-E72D297353CC}">
              <c16:uniqueId val="{00000000-34D9-4B00-AA7B-A842AAB8080A}"/>
            </c:ext>
          </c:extLst>
        </c:ser>
        <c:ser>
          <c:idx val="1"/>
          <c:order val="1"/>
          <c:tx>
            <c:strRef>
              <c:f>'Prozessenergie - Monate'!$E$15</c:f>
              <c:strCache>
                <c:ptCount val="1"/>
                <c:pt idx="0">
                  <c:v>2024</c:v>
                </c:pt>
              </c:strCache>
            </c:strRef>
          </c:tx>
          <c:spPr>
            <a:solidFill>
              <a:srgbClr val="993366"/>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Monate'!$E$19:$E$30</c:f>
              <c:numCache>
                <c:formatCode>#,##0</c:formatCode>
                <c:ptCount val="12"/>
              </c:numCache>
            </c:numRef>
          </c:val>
          <c:extLst>
            <c:ext xmlns:c16="http://schemas.microsoft.com/office/drawing/2014/chart" uri="{C3380CC4-5D6E-409C-BE32-E72D297353CC}">
              <c16:uniqueId val="{00000001-34D9-4B00-AA7B-A842AAB8080A}"/>
            </c:ext>
          </c:extLst>
        </c:ser>
        <c:ser>
          <c:idx val="2"/>
          <c:order val="2"/>
          <c:tx>
            <c:strRef>
              <c:f>'Prozessenergie - Monate'!$G$15</c:f>
              <c:strCache>
                <c:ptCount val="1"/>
                <c:pt idx="0">
                  <c:v>2025</c:v>
                </c:pt>
              </c:strCache>
            </c:strRef>
          </c:tx>
          <c:spPr>
            <a:solidFill>
              <a:srgbClr val="FFFFCC"/>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Monate'!$G$19:$G$30</c:f>
              <c:numCache>
                <c:formatCode>#,##0</c:formatCode>
                <c:ptCount val="12"/>
              </c:numCache>
            </c:numRef>
          </c:val>
          <c:extLst>
            <c:ext xmlns:c16="http://schemas.microsoft.com/office/drawing/2014/chart" uri="{C3380CC4-5D6E-409C-BE32-E72D297353CC}">
              <c16:uniqueId val="{00000002-34D9-4B00-AA7B-A842AAB8080A}"/>
            </c:ext>
          </c:extLst>
        </c:ser>
        <c:ser>
          <c:idx val="3"/>
          <c:order val="3"/>
          <c:tx>
            <c:strRef>
              <c:f>'Prozessenergie - Monate'!$I$15</c:f>
              <c:strCache>
                <c:ptCount val="1"/>
                <c:pt idx="0">
                  <c:v>2026</c:v>
                </c:pt>
              </c:strCache>
            </c:strRef>
          </c:tx>
          <c:spPr>
            <a:solidFill>
              <a:srgbClr val="CCFFFF"/>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Monate'!$I$19:$I$30</c:f>
              <c:numCache>
                <c:formatCode>#,##0</c:formatCode>
                <c:ptCount val="12"/>
              </c:numCache>
            </c:numRef>
          </c:val>
          <c:extLst>
            <c:ext xmlns:c16="http://schemas.microsoft.com/office/drawing/2014/chart" uri="{C3380CC4-5D6E-409C-BE32-E72D297353CC}">
              <c16:uniqueId val="{00000003-34D9-4B00-AA7B-A842AAB8080A}"/>
            </c:ext>
          </c:extLst>
        </c:ser>
        <c:ser>
          <c:idx val="4"/>
          <c:order val="4"/>
          <c:tx>
            <c:strRef>
              <c:f>'Prozessenergie - Monate'!$K$15</c:f>
              <c:strCache>
                <c:ptCount val="1"/>
                <c:pt idx="0">
                  <c:v>2027</c:v>
                </c:pt>
              </c:strCache>
            </c:strRef>
          </c:tx>
          <c:spPr>
            <a:solidFill>
              <a:srgbClr val="660066"/>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Monate'!$K$19:$K$30</c:f>
              <c:numCache>
                <c:formatCode>#,##0</c:formatCode>
                <c:ptCount val="12"/>
              </c:numCache>
            </c:numRef>
          </c:val>
          <c:extLst>
            <c:ext xmlns:c16="http://schemas.microsoft.com/office/drawing/2014/chart" uri="{C3380CC4-5D6E-409C-BE32-E72D297353CC}">
              <c16:uniqueId val="{00000004-34D9-4B00-AA7B-A842AAB8080A}"/>
            </c:ext>
          </c:extLst>
        </c:ser>
        <c:ser>
          <c:idx val="5"/>
          <c:order val="5"/>
          <c:tx>
            <c:strRef>
              <c:f>'Prozessenergie - Monate'!$M$15</c:f>
              <c:strCache>
                <c:ptCount val="1"/>
                <c:pt idx="0">
                  <c:v>2028</c:v>
                </c:pt>
              </c:strCache>
            </c:strRef>
          </c:tx>
          <c:spPr>
            <a:solidFill>
              <a:srgbClr val="FF8080"/>
            </a:solidFill>
            <a:ln w="12700">
              <a:solidFill>
                <a:srgbClr val="000000"/>
              </a:solidFill>
              <a:prstDash val="solid"/>
            </a:ln>
          </c:spPr>
          <c:invertIfNegative val="0"/>
          <c:cat>
            <c:strRef>
              <c:f>'Prozessenergie - Monate'!$A$19:$A$30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'Prozessenergie - Monate'!$M$19:$M$30</c:f>
              <c:numCache>
                <c:formatCode>#,##0</c:formatCode>
                <c:ptCount val="12"/>
              </c:numCache>
            </c:numRef>
          </c:val>
          <c:extLst>
            <c:ext xmlns:c16="http://schemas.microsoft.com/office/drawing/2014/chart" uri="{C3380CC4-5D6E-409C-BE32-E72D297353CC}">
              <c16:uniqueId val="{00000005-34D9-4B00-AA7B-A842AAB8080A}"/>
            </c:ext>
          </c:extLst>
        </c:ser>
        <c:dLbls>
          <c:showLegendKey val="0"/>
          <c:showVal val="0"/>
          <c:showCatName val="0"/>
          <c:showSerName val="0"/>
          <c:showPercent val="0"/>
          <c:showBubbleSize val="0"/>
        </c:dLbls>
        <c:gapWidth val="150"/>
        <c:axId val="116799360"/>
        <c:axId val="116800896"/>
      </c:barChart>
      <c:catAx>
        <c:axId val="1167993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808080"/>
                </a:solidFill>
                <a:latin typeface="Verdana"/>
                <a:ea typeface="Verdana"/>
                <a:cs typeface="Verdana"/>
              </a:defRPr>
            </a:pPr>
            <a:endParaRPr lang="de-DE"/>
          </a:p>
        </c:txPr>
        <c:crossAx val="116800896"/>
        <c:crosses val="autoZero"/>
        <c:auto val="1"/>
        <c:lblAlgn val="ctr"/>
        <c:lblOffset val="100"/>
        <c:tickLblSkip val="1"/>
        <c:tickMarkSkip val="1"/>
        <c:noMultiLvlLbl val="0"/>
      </c:catAx>
      <c:valAx>
        <c:axId val="116800896"/>
        <c:scaling>
          <c:orientation val="minMax"/>
        </c:scaling>
        <c:delete val="0"/>
        <c:axPos val="l"/>
        <c:majorGridlines>
          <c:spPr>
            <a:ln w="3175">
              <a:solidFill>
                <a:srgbClr val="808080"/>
              </a:solidFill>
              <a:prstDash val="solid"/>
            </a:ln>
          </c:spPr>
        </c:majorGridlines>
        <c:title>
          <c:tx>
            <c:rich>
              <a:bodyPr/>
              <a:lstStyle/>
              <a:p>
                <a:pPr>
                  <a:defRPr sz="1100" b="1" i="0" u="none" strike="noStrike" baseline="0">
                    <a:solidFill>
                      <a:srgbClr val="808080"/>
                    </a:solidFill>
                    <a:latin typeface="Arial"/>
                    <a:ea typeface="Arial"/>
                    <a:cs typeface="Arial"/>
                  </a:defRPr>
                </a:pPr>
                <a:r>
                  <a:rPr lang="de-DE"/>
                  <a:t>Menge [kWh]</a:t>
                </a:r>
              </a:p>
            </c:rich>
          </c:tx>
          <c:layout>
            <c:manualLayout>
              <c:xMode val="edge"/>
              <c:yMode val="edge"/>
              <c:x val="5.4794520547945206E-3"/>
              <c:y val="0.42134910102529316"/>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808080"/>
                </a:solidFill>
                <a:latin typeface="Verdana"/>
                <a:ea typeface="Verdana"/>
                <a:cs typeface="Verdana"/>
              </a:defRPr>
            </a:pPr>
            <a:endParaRPr lang="de-DE"/>
          </a:p>
        </c:txPr>
        <c:crossAx val="116799360"/>
        <c:crosses val="autoZero"/>
        <c:crossBetween val="between"/>
      </c:valAx>
      <c:spPr>
        <a:noFill/>
        <a:ln w="12700">
          <a:solidFill>
            <a:srgbClr val="808080"/>
          </a:solidFill>
          <a:prstDash val="solid"/>
        </a:ln>
      </c:spPr>
    </c:plotArea>
    <c:legend>
      <c:legendPos val="r"/>
      <c:layout>
        <c:manualLayout>
          <c:xMode val="edge"/>
          <c:yMode val="edge"/>
          <c:x val="0.3378998310142739"/>
          <c:y val="0.94382199416084223"/>
          <c:w val="0.31872174882249316"/>
          <c:h val="4.49438202247191E-2"/>
        </c:manualLayout>
      </c:layout>
      <c:overlay val="0"/>
      <c:spPr>
        <a:solidFill>
          <a:srgbClr val="FFFFFF"/>
        </a:solidFill>
        <a:ln w="3175">
          <a:solidFill>
            <a:srgbClr val="808080"/>
          </a:solidFill>
          <a:prstDash val="solid"/>
        </a:ln>
      </c:spPr>
      <c:txPr>
        <a:bodyPr/>
        <a:lstStyle/>
        <a:p>
          <a:pPr>
            <a:defRPr sz="845" b="0" i="0" u="none" strike="noStrike" baseline="0">
              <a:solidFill>
                <a:srgbClr val="808080"/>
              </a:solidFill>
              <a:latin typeface="Verdana"/>
              <a:ea typeface="Verdana"/>
              <a:cs typeface="Verdana"/>
            </a:defRPr>
          </a:pPr>
          <a:endParaRPr lang="de-DE"/>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a:t>Emissionen je Scope</a:t>
            </a:r>
          </a:p>
        </c:rich>
      </c:tx>
      <c:overlay val="0"/>
    </c:title>
    <c:autoTitleDeleted val="0"/>
    <c:plotArea>
      <c:layout/>
      <c:barChart>
        <c:barDir val="col"/>
        <c:grouping val="clustered"/>
        <c:varyColors val="0"/>
        <c:ser>
          <c:idx val="0"/>
          <c:order val="0"/>
          <c:tx>
            <c:strRef>
              <c:f>'THG-Bilanz'!$B$155:$C$155</c:f>
              <c:strCache>
                <c:ptCount val="2"/>
                <c:pt idx="0">
                  <c:v>Summe Emissionen Scope 1 [in kg CO2e]</c:v>
                </c:pt>
              </c:strCache>
            </c:strRef>
          </c:tx>
          <c:invertIfNegative val="0"/>
          <c:cat>
            <c:numRef>
              <c:f>'THG-Bilanz'!$R$154:$W$154</c:f>
              <c:numCache>
                <c:formatCode>General</c:formatCode>
                <c:ptCount val="6"/>
                <c:pt idx="0">
                  <c:v>2023</c:v>
                </c:pt>
                <c:pt idx="1">
                  <c:v>2024</c:v>
                </c:pt>
                <c:pt idx="2">
                  <c:v>2025</c:v>
                </c:pt>
                <c:pt idx="3">
                  <c:v>2026</c:v>
                </c:pt>
                <c:pt idx="4">
                  <c:v>2027</c:v>
                </c:pt>
                <c:pt idx="5">
                  <c:v>2028</c:v>
                </c:pt>
              </c:numCache>
            </c:numRef>
          </c:cat>
          <c:val>
            <c:numRef>
              <c:f>'THG-Bilanz'!$R$155:$W$155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16F-4A29-85A1-350045FD515C}"/>
            </c:ext>
          </c:extLst>
        </c:ser>
        <c:ser>
          <c:idx val="1"/>
          <c:order val="1"/>
          <c:tx>
            <c:strRef>
              <c:f>'THG-Bilanz'!$B$156:$C$156</c:f>
              <c:strCache>
                <c:ptCount val="2"/>
                <c:pt idx="0">
                  <c:v>Summe Emissionen Scope 2 [in kg CO2e]</c:v>
                </c:pt>
              </c:strCache>
            </c:strRef>
          </c:tx>
          <c:invertIfNegative val="0"/>
          <c:cat>
            <c:numRef>
              <c:f>'THG-Bilanz'!$R$154:$W$154</c:f>
              <c:numCache>
                <c:formatCode>General</c:formatCode>
                <c:ptCount val="6"/>
                <c:pt idx="0">
                  <c:v>2023</c:v>
                </c:pt>
                <c:pt idx="1">
                  <c:v>2024</c:v>
                </c:pt>
                <c:pt idx="2">
                  <c:v>2025</c:v>
                </c:pt>
                <c:pt idx="3">
                  <c:v>2026</c:v>
                </c:pt>
                <c:pt idx="4">
                  <c:v>2027</c:v>
                </c:pt>
                <c:pt idx="5">
                  <c:v>2028</c:v>
                </c:pt>
              </c:numCache>
            </c:numRef>
          </c:cat>
          <c:val>
            <c:numRef>
              <c:f>'THG-Bilanz'!$R$156:$W$156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16F-4A29-85A1-350045FD515C}"/>
            </c:ext>
          </c:extLst>
        </c:ser>
        <c:ser>
          <c:idx val="2"/>
          <c:order val="2"/>
          <c:tx>
            <c:strRef>
              <c:f>'THG-Bilanz'!$B$157:$C$157</c:f>
              <c:strCache>
                <c:ptCount val="2"/>
                <c:pt idx="0">
                  <c:v>Summe Emissionen Scope 3 [in kg CO2e]</c:v>
                </c:pt>
              </c:strCache>
            </c:strRef>
          </c:tx>
          <c:invertIfNegative val="0"/>
          <c:cat>
            <c:numRef>
              <c:f>'THG-Bilanz'!$R$154:$W$154</c:f>
              <c:numCache>
                <c:formatCode>General</c:formatCode>
                <c:ptCount val="6"/>
                <c:pt idx="0">
                  <c:v>2023</c:v>
                </c:pt>
                <c:pt idx="1">
                  <c:v>2024</c:v>
                </c:pt>
                <c:pt idx="2">
                  <c:v>2025</c:v>
                </c:pt>
                <c:pt idx="3">
                  <c:v>2026</c:v>
                </c:pt>
                <c:pt idx="4">
                  <c:v>2027</c:v>
                </c:pt>
                <c:pt idx="5">
                  <c:v>2028</c:v>
                </c:pt>
              </c:numCache>
            </c:numRef>
          </c:cat>
          <c:val>
            <c:numRef>
              <c:f>'THG-Bilanz'!$R$157:$W$157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16F-4A29-85A1-350045FD515C}"/>
            </c:ext>
          </c:extLst>
        </c:ser>
        <c:dLbls>
          <c:showLegendKey val="0"/>
          <c:showVal val="0"/>
          <c:showCatName val="0"/>
          <c:showSerName val="0"/>
          <c:showPercent val="0"/>
          <c:showBubbleSize val="0"/>
        </c:dLbls>
        <c:gapWidth val="150"/>
        <c:axId val="64856832"/>
        <c:axId val="64858368"/>
      </c:barChart>
      <c:catAx>
        <c:axId val="64856832"/>
        <c:scaling>
          <c:orientation val="minMax"/>
        </c:scaling>
        <c:delete val="0"/>
        <c:axPos val="b"/>
        <c:numFmt formatCode="General" sourceLinked="1"/>
        <c:majorTickMark val="none"/>
        <c:minorTickMark val="none"/>
        <c:tickLblPos val="nextTo"/>
        <c:crossAx val="64858368"/>
        <c:crosses val="autoZero"/>
        <c:auto val="1"/>
        <c:lblAlgn val="ctr"/>
        <c:lblOffset val="100"/>
        <c:noMultiLvlLbl val="0"/>
      </c:catAx>
      <c:valAx>
        <c:axId val="64858368"/>
        <c:scaling>
          <c:orientation val="minMax"/>
        </c:scaling>
        <c:delete val="0"/>
        <c:axPos val="l"/>
        <c:majorGridlines/>
        <c:title>
          <c:tx>
            <c:rich>
              <a:bodyPr/>
              <a:lstStyle/>
              <a:p>
                <a:pPr>
                  <a:defRPr/>
                </a:pPr>
                <a:r>
                  <a:rPr lang="de-DE"/>
                  <a:t>Emissionen in kg CO2e</a:t>
                </a:r>
              </a:p>
            </c:rich>
          </c:tx>
          <c:overlay val="0"/>
        </c:title>
        <c:numFmt formatCode="#,##0.00" sourceLinked="1"/>
        <c:majorTickMark val="none"/>
        <c:minorTickMark val="none"/>
        <c:tickLblPos val="nextTo"/>
        <c:crossAx val="64856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Entwicklung Emissionen</a:t>
            </a:r>
          </a:p>
        </c:rich>
      </c:tx>
      <c:overlay val="0"/>
    </c:title>
    <c:autoTitleDeleted val="0"/>
    <c:plotArea>
      <c:layout/>
      <c:areaChart>
        <c:grouping val="standard"/>
        <c:varyColors val="0"/>
        <c:ser>
          <c:idx val="0"/>
          <c:order val="0"/>
          <c:tx>
            <c:strRef>
              <c:f>'THG-Bilanz'!$B$158:$C$158</c:f>
              <c:strCache>
                <c:ptCount val="2"/>
                <c:pt idx="0">
                  <c:v>Summe der gesamten THG-Emissionen</c:v>
                </c:pt>
              </c:strCache>
            </c:strRef>
          </c:tx>
          <c:cat>
            <c:numRef>
              <c:f>'THG-Bilanz'!$R$154:$W$154</c:f>
              <c:numCache>
                <c:formatCode>General</c:formatCode>
                <c:ptCount val="6"/>
                <c:pt idx="0">
                  <c:v>2023</c:v>
                </c:pt>
                <c:pt idx="1">
                  <c:v>2024</c:v>
                </c:pt>
                <c:pt idx="2">
                  <c:v>2025</c:v>
                </c:pt>
                <c:pt idx="3">
                  <c:v>2026</c:v>
                </c:pt>
                <c:pt idx="4">
                  <c:v>2027</c:v>
                </c:pt>
                <c:pt idx="5">
                  <c:v>2028</c:v>
                </c:pt>
              </c:numCache>
            </c:numRef>
          </c:cat>
          <c:val>
            <c:numRef>
              <c:f>'THG-Bilanz'!$R$158:$W$158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33-4EB1-B868-C38B02562424}"/>
            </c:ext>
          </c:extLst>
        </c:ser>
        <c:dLbls>
          <c:showLegendKey val="0"/>
          <c:showVal val="0"/>
          <c:showCatName val="0"/>
          <c:showSerName val="0"/>
          <c:showPercent val="0"/>
          <c:showBubbleSize val="0"/>
        </c:dLbls>
        <c:axId val="65321216"/>
        <c:axId val="65323008"/>
      </c:areaChart>
      <c:catAx>
        <c:axId val="65321216"/>
        <c:scaling>
          <c:orientation val="minMax"/>
        </c:scaling>
        <c:delete val="0"/>
        <c:axPos val="b"/>
        <c:numFmt formatCode="General" sourceLinked="1"/>
        <c:majorTickMark val="out"/>
        <c:minorTickMark val="none"/>
        <c:tickLblPos val="nextTo"/>
        <c:crossAx val="65323008"/>
        <c:crosses val="autoZero"/>
        <c:auto val="1"/>
        <c:lblAlgn val="ctr"/>
        <c:lblOffset val="100"/>
        <c:noMultiLvlLbl val="0"/>
      </c:catAx>
      <c:valAx>
        <c:axId val="65323008"/>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overlay val="0"/>
        </c:title>
        <c:numFmt formatCode="#,##0.00" sourceLinked="1"/>
        <c:majorTickMark val="out"/>
        <c:minorTickMark val="none"/>
        <c:tickLblPos val="nextTo"/>
        <c:crossAx val="65321216"/>
        <c:crosses val="autoZero"/>
        <c:crossBetween val="midCat"/>
      </c:valAx>
    </c:plotArea>
    <c:legend>
      <c:legendPos val="r"/>
      <c:overlay val="0"/>
    </c:legend>
    <c:plotVisOnly val="1"/>
    <c:dispBlanksAs val="zero"/>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Emissionen Scope 1 Jahr</a:t>
            </a:r>
            <a:r>
              <a:rPr lang="de-DE" baseline="0"/>
              <a:t> 1</a:t>
            </a:r>
            <a:endParaRPr lang="de-DE"/>
          </a:p>
        </c:rich>
      </c:tx>
      <c:overlay val="0"/>
    </c:title>
    <c:autoTitleDeleted val="0"/>
    <c:plotArea>
      <c:layout>
        <c:manualLayout>
          <c:layoutTarget val="inner"/>
          <c:xMode val="edge"/>
          <c:yMode val="edge"/>
          <c:x val="0.33067436258460337"/>
          <c:y val="0.20930810339667852"/>
          <c:w val="0.20054635142604071"/>
          <c:h val="0.71494485164844468"/>
        </c:manualLayout>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'THG-Bilanz'!$T$213:$T$217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1CF8-491D-AD64-84CEB6E95681}"/>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'THG-Bilanz'!$T$213:$T$217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1CF8-491D-AD64-84CEB6E9568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und Entwicklung Scope 2</a:t>
            </a:r>
          </a:p>
        </c:rich>
      </c:tx>
      <c:overlay val="0"/>
    </c:title>
    <c:autoTitleDeleted val="0"/>
    <c:plotArea>
      <c:layout/>
      <c:barChart>
        <c:barDir val="col"/>
        <c:grouping val="clustered"/>
        <c:varyColors val="0"/>
        <c:ser>
          <c:idx val="0"/>
          <c:order val="0"/>
          <c:tx>
            <c:strRef>
              <c:f>'THG-Bilanz'!$B$50:$C$50</c:f>
              <c:strCache>
                <c:ptCount val="2"/>
                <c:pt idx="0">
                  <c:v>Strom (konventionell)</c:v>
                </c:pt>
                <c:pt idx="1">
                  <c:v>Markt-basierter Ansatz</c:v>
                </c:pt>
              </c:strCache>
            </c:strRef>
          </c:tx>
          <c:invertIfNegative val="0"/>
          <c:cat>
            <c:numRef>
              <c:f>'THG-Bilanz'!$R$11:$W$11</c:f>
              <c:numCache>
                <c:formatCode>0</c:formatCode>
                <c:ptCount val="6"/>
                <c:pt idx="0" formatCode="General">
                  <c:v>2023</c:v>
                </c:pt>
                <c:pt idx="1">
                  <c:v>2024</c:v>
                </c:pt>
                <c:pt idx="2">
                  <c:v>2025</c:v>
                </c:pt>
                <c:pt idx="3">
                  <c:v>2026</c:v>
                </c:pt>
                <c:pt idx="4">
                  <c:v>2027</c:v>
                </c:pt>
                <c:pt idx="5">
                  <c:v>2028</c:v>
                </c:pt>
              </c:numCache>
            </c:numRef>
          </c:cat>
          <c:val>
            <c:numRef>
              <c:f>'THG-Bilanz'!$R$50:$W$50</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82-488C-9A05-5D7F45CB594D}"/>
            </c:ext>
          </c:extLst>
        </c:ser>
        <c:ser>
          <c:idx val="1"/>
          <c:order val="1"/>
          <c:tx>
            <c:strRef>
              <c:f>'THG-Bilanz'!$B$52:$C$52</c:f>
              <c:strCache>
                <c:ptCount val="2"/>
                <c:pt idx="0">
                  <c:v>Fernwärme (inkl. Vorkette)</c:v>
                </c:pt>
                <c:pt idx="1">
                  <c:v>Orts-basierter Ansatz</c:v>
                </c:pt>
              </c:strCache>
            </c:strRef>
          </c:tx>
          <c:invertIfNegative val="0"/>
          <c:cat>
            <c:numRef>
              <c:f>'THG-Bilanz'!$R$11:$W$11</c:f>
              <c:numCache>
                <c:formatCode>0</c:formatCode>
                <c:ptCount val="6"/>
                <c:pt idx="0" formatCode="General">
                  <c:v>2023</c:v>
                </c:pt>
                <c:pt idx="1">
                  <c:v>2024</c:v>
                </c:pt>
                <c:pt idx="2">
                  <c:v>2025</c:v>
                </c:pt>
                <c:pt idx="3">
                  <c:v>2026</c:v>
                </c:pt>
                <c:pt idx="4">
                  <c:v>2027</c:v>
                </c:pt>
                <c:pt idx="5">
                  <c:v>2028</c:v>
                </c:pt>
              </c:numCache>
            </c:numRef>
          </c:cat>
          <c:val>
            <c:numRef>
              <c:f>'THG-Bilanz'!$R$52:$W$52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82-488C-9A05-5D7F45CB594D}"/>
            </c:ext>
          </c:extLst>
        </c:ser>
        <c:dLbls>
          <c:showLegendKey val="0"/>
          <c:showVal val="0"/>
          <c:showCatName val="0"/>
          <c:showSerName val="0"/>
          <c:showPercent val="0"/>
          <c:showBubbleSize val="0"/>
        </c:dLbls>
        <c:gapWidth val="150"/>
        <c:axId val="65432960"/>
        <c:axId val="65438848"/>
      </c:barChart>
      <c:catAx>
        <c:axId val="65432960"/>
        <c:scaling>
          <c:orientation val="minMax"/>
        </c:scaling>
        <c:delete val="0"/>
        <c:axPos val="b"/>
        <c:numFmt formatCode="General" sourceLinked="1"/>
        <c:majorTickMark val="none"/>
        <c:minorTickMark val="none"/>
        <c:tickLblPos val="nextTo"/>
        <c:crossAx val="65438848"/>
        <c:crosses val="autoZero"/>
        <c:auto val="1"/>
        <c:lblAlgn val="ctr"/>
        <c:lblOffset val="100"/>
        <c:noMultiLvlLbl val="0"/>
      </c:catAx>
      <c:valAx>
        <c:axId val="65438848"/>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overlay val="0"/>
        </c:title>
        <c:numFmt formatCode="#,##0.00" sourceLinked="1"/>
        <c:majorTickMark val="none"/>
        <c:minorTickMark val="none"/>
        <c:tickLblPos val="nextTo"/>
        <c:crossAx val="654329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a:t>
            </a:r>
            <a:r>
              <a:rPr lang="de-DE" baseline="0"/>
              <a:t> 1</a:t>
            </a:r>
            <a:endParaRPr lang="de-DE"/>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'THG-Bilanz'!$S$286:$S$300</c:f>
              <c:strCache>
                <c:ptCount val="15"/>
                <c:pt idx="0">
                  <c:v>Vorkette aus Energieverbräuchen</c:v>
                </c:pt>
                <c:pt idx="1">
                  <c:v>Vorkette Installation PV-Anlage</c:v>
                </c:pt>
                <c:pt idx="2">
                  <c:v>Wasser</c:v>
                </c:pt>
                <c:pt idx="3">
                  <c:v>Abfall</c:v>
                </c:pt>
                <c:pt idx="4">
                  <c:v>Bezogene Güter</c:v>
                </c:pt>
                <c:pt idx="5">
                  <c:v>Dienstreisen</c:v>
                </c:pt>
                <c:pt idx="6">
                  <c:v>Pendleremissionen</c:v>
                </c:pt>
                <c:pt idx="7">
                  <c:v>Pendleremissionen</c:v>
                </c:pt>
                <c:pt idx="8">
                  <c:v>Pendleremissionen</c:v>
                </c:pt>
                <c:pt idx="9">
                  <c:v>Homeoffice</c:v>
                </c:pt>
                <c:pt idx="10">
                  <c:v>Anreise Dienstleistende</c:v>
                </c:pt>
                <c:pt idx="11">
                  <c:v>Transport (vorgelagert)</c:v>
                </c:pt>
                <c:pt idx="12">
                  <c:v>Transport (nachgelagert)</c:v>
                </c:pt>
                <c:pt idx="13">
                  <c:v>Angemietete Liegenschaften</c:v>
                </c:pt>
                <c:pt idx="14">
                  <c:v>Veranstaltungen</c:v>
                </c:pt>
              </c:strCache>
            </c:strRef>
          </c:cat>
          <c:val>
            <c:numRef>
              <c:f>'THG-Bilanz'!$T$286:$T$300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1FA-4365-991A-3797BCD9EE46}"/>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a:t>
            </a:r>
            <a:r>
              <a:rPr lang="de-DE" baseline="0"/>
              <a:t> 2</a:t>
            </a:r>
            <a:endParaRPr lang="de-DE"/>
          </a:p>
        </c:rich>
      </c:tx>
      <c:overlay val="0"/>
    </c:title>
    <c:autoTitleDeleted val="0"/>
    <c:plotArea>
      <c:layout>
        <c:manualLayout>
          <c:layoutTarget val="inner"/>
          <c:xMode val="edge"/>
          <c:yMode val="edge"/>
          <c:x val="0.23372379032621896"/>
          <c:y val="0.21782242030613269"/>
          <c:w val="0.28886281087271093"/>
          <c:h val="0.68451580406798318"/>
        </c:manualLayout>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'THG-Bilanz'!$S$286:$S$300</c:f>
              <c:strCache>
                <c:ptCount val="15"/>
                <c:pt idx="0">
                  <c:v>Vorkette aus Energieverbräuchen</c:v>
                </c:pt>
                <c:pt idx="1">
                  <c:v>Vorkette Installation PV-Anlage</c:v>
                </c:pt>
                <c:pt idx="2">
                  <c:v>Wasser</c:v>
                </c:pt>
                <c:pt idx="3">
                  <c:v>Abfall</c:v>
                </c:pt>
                <c:pt idx="4">
                  <c:v>Bezogene Güter</c:v>
                </c:pt>
                <c:pt idx="5">
                  <c:v>Dienstreisen</c:v>
                </c:pt>
                <c:pt idx="6">
                  <c:v>Pendleremissionen</c:v>
                </c:pt>
                <c:pt idx="7">
                  <c:v>Pendleremissionen</c:v>
                </c:pt>
                <c:pt idx="8">
                  <c:v>Pendleremissionen</c:v>
                </c:pt>
                <c:pt idx="9">
                  <c:v>Homeoffice</c:v>
                </c:pt>
                <c:pt idx="10">
                  <c:v>Anreise Dienstleistende</c:v>
                </c:pt>
                <c:pt idx="11">
                  <c:v>Transport (vorgelagert)</c:v>
                </c:pt>
                <c:pt idx="12">
                  <c:v>Transport (nachgelagert)</c:v>
                </c:pt>
                <c:pt idx="13">
                  <c:v>Angemietete Liegenschaften</c:v>
                </c:pt>
                <c:pt idx="14">
                  <c:v>Veranstaltungen</c:v>
                </c:pt>
              </c:strCache>
            </c:strRef>
          </c:cat>
          <c:val>
            <c:numRef>
              <c:f>'THG-Bilanz'!$U$286:$U$300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E29-4FC0-9368-67533D3EB605}"/>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a:t>
            </a:r>
            <a:r>
              <a:rPr lang="de-DE" baseline="0"/>
              <a:t> 1</a:t>
            </a:r>
            <a:endParaRPr lang="de-DE"/>
          </a:p>
        </c:rich>
      </c:tx>
      <c:layout>
        <c:manualLayout>
          <c:xMode val="edge"/>
          <c:yMode val="edge"/>
          <c:x val="0.41726618856925257"/>
          <c:y val="4.6551294394784302E-2"/>
        </c:manualLayout>
      </c:layout>
      <c:overlay val="0"/>
    </c:title>
    <c:autoTitleDeleted val="0"/>
    <c:plotArea>
      <c:layout/>
      <c:barChart>
        <c:barDir val="col"/>
        <c:grouping val="clustered"/>
        <c:varyColors val="0"/>
        <c:ser>
          <c:idx val="1"/>
          <c:order val="1"/>
          <c:tx>
            <c:strRef>
              <c:f>'THG-Bilanz'!$S$286</c:f>
              <c:strCache>
                <c:ptCount val="1"/>
                <c:pt idx="0">
                  <c:v>Vorkette aus Energieverbräuchen</c:v>
                </c:pt>
              </c:strCache>
            </c:strRef>
          </c:tx>
          <c:invertIfNegative val="0"/>
          <c:val>
            <c:numRef>
              <c:f>'THG-Bilanz'!$T$286</c:f>
              <c:numCache>
                <c:formatCode>0.00</c:formatCode>
                <c:ptCount val="1"/>
                <c:pt idx="0">
                  <c:v>0</c:v>
                </c:pt>
              </c:numCache>
            </c:numRef>
          </c:val>
          <c:extLst>
            <c:ext xmlns:c16="http://schemas.microsoft.com/office/drawing/2014/chart" uri="{C3380CC4-5D6E-409C-BE32-E72D297353CC}">
              <c16:uniqueId val="{00000002-A3E3-412A-A4EB-381886E62352}"/>
            </c:ext>
          </c:extLst>
        </c:ser>
        <c:ser>
          <c:idx val="2"/>
          <c:order val="2"/>
          <c:tx>
            <c:strRef>
              <c:f>'THG-Bilanz'!$S$287</c:f>
              <c:strCache>
                <c:ptCount val="1"/>
                <c:pt idx="0">
                  <c:v>Vorkette Installation PV-Anlage</c:v>
                </c:pt>
              </c:strCache>
            </c:strRef>
          </c:tx>
          <c:invertIfNegative val="0"/>
          <c:val>
            <c:numRef>
              <c:f>'THG-Bilanz'!$T$287</c:f>
              <c:numCache>
                <c:formatCode>0.00</c:formatCode>
                <c:ptCount val="1"/>
                <c:pt idx="0">
                  <c:v>0</c:v>
                </c:pt>
              </c:numCache>
            </c:numRef>
          </c:val>
          <c:extLst>
            <c:ext xmlns:c16="http://schemas.microsoft.com/office/drawing/2014/chart" uri="{C3380CC4-5D6E-409C-BE32-E72D297353CC}">
              <c16:uniqueId val="{00000003-A3E3-412A-A4EB-381886E62352}"/>
            </c:ext>
          </c:extLst>
        </c:ser>
        <c:ser>
          <c:idx val="3"/>
          <c:order val="3"/>
          <c:tx>
            <c:strRef>
              <c:f>'THG-Bilanz'!$S$288</c:f>
              <c:strCache>
                <c:ptCount val="1"/>
                <c:pt idx="0">
                  <c:v>Wasser</c:v>
                </c:pt>
              </c:strCache>
            </c:strRef>
          </c:tx>
          <c:invertIfNegative val="0"/>
          <c:val>
            <c:numRef>
              <c:f>'THG-Bilanz'!$T$288</c:f>
              <c:numCache>
                <c:formatCode>0.00</c:formatCode>
                <c:ptCount val="1"/>
                <c:pt idx="0">
                  <c:v>0</c:v>
                </c:pt>
              </c:numCache>
            </c:numRef>
          </c:val>
          <c:extLst>
            <c:ext xmlns:c16="http://schemas.microsoft.com/office/drawing/2014/chart" uri="{C3380CC4-5D6E-409C-BE32-E72D297353CC}">
              <c16:uniqueId val="{00000004-A3E3-412A-A4EB-381886E62352}"/>
            </c:ext>
          </c:extLst>
        </c:ser>
        <c:ser>
          <c:idx val="4"/>
          <c:order val="4"/>
          <c:tx>
            <c:strRef>
              <c:f>'THG-Bilanz'!$S$289</c:f>
              <c:strCache>
                <c:ptCount val="1"/>
                <c:pt idx="0">
                  <c:v>Abfall</c:v>
                </c:pt>
              </c:strCache>
            </c:strRef>
          </c:tx>
          <c:invertIfNegative val="0"/>
          <c:val>
            <c:numRef>
              <c:f>'THG-Bilanz'!$T$289</c:f>
              <c:numCache>
                <c:formatCode>0.00</c:formatCode>
                <c:ptCount val="1"/>
                <c:pt idx="0">
                  <c:v>0</c:v>
                </c:pt>
              </c:numCache>
            </c:numRef>
          </c:val>
          <c:extLst>
            <c:ext xmlns:c16="http://schemas.microsoft.com/office/drawing/2014/chart" uri="{C3380CC4-5D6E-409C-BE32-E72D297353CC}">
              <c16:uniqueId val="{00000005-A3E3-412A-A4EB-381886E62352}"/>
            </c:ext>
          </c:extLst>
        </c:ser>
        <c:ser>
          <c:idx val="5"/>
          <c:order val="5"/>
          <c:tx>
            <c:strRef>
              <c:f>'THG-Bilanz'!$S$290</c:f>
              <c:strCache>
                <c:ptCount val="1"/>
                <c:pt idx="0">
                  <c:v>Bezogene Güter</c:v>
                </c:pt>
              </c:strCache>
            </c:strRef>
          </c:tx>
          <c:invertIfNegative val="0"/>
          <c:val>
            <c:numRef>
              <c:f>'THG-Bilanz'!$T$290</c:f>
              <c:numCache>
                <c:formatCode>0.00</c:formatCode>
                <c:ptCount val="1"/>
                <c:pt idx="0">
                  <c:v>0</c:v>
                </c:pt>
              </c:numCache>
            </c:numRef>
          </c:val>
          <c:extLst>
            <c:ext xmlns:c16="http://schemas.microsoft.com/office/drawing/2014/chart" uri="{C3380CC4-5D6E-409C-BE32-E72D297353CC}">
              <c16:uniqueId val="{00000006-A3E3-412A-A4EB-381886E62352}"/>
            </c:ext>
          </c:extLst>
        </c:ser>
        <c:ser>
          <c:idx val="6"/>
          <c:order val="6"/>
          <c:tx>
            <c:strRef>
              <c:f>'THG-Bilanz'!$S$291</c:f>
              <c:strCache>
                <c:ptCount val="1"/>
                <c:pt idx="0">
                  <c:v>Dienstreisen</c:v>
                </c:pt>
              </c:strCache>
            </c:strRef>
          </c:tx>
          <c:invertIfNegative val="0"/>
          <c:val>
            <c:numRef>
              <c:f>'THG-Bilanz'!$T$291</c:f>
              <c:numCache>
                <c:formatCode>0.00</c:formatCode>
                <c:ptCount val="1"/>
                <c:pt idx="0">
                  <c:v>0</c:v>
                </c:pt>
              </c:numCache>
            </c:numRef>
          </c:val>
          <c:extLst>
            <c:ext xmlns:c16="http://schemas.microsoft.com/office/drawing/2014/chart" uri="{C3380CC4-5D6E-409C-BE32-E72D297353CC}">
              <c16:uniqueId val="{00000007-A3E3-412A-A4EB-381886E62352}"/>
            </c:ext>
          </c:extLst>
        </c:ser>
        <c:ser>
          <c:idx val="7"/>
          <c:order val="7"/>
          <c:tx>
            <c:strRef>
              <c:f>'THG-Bilanz'!$S$292</c:f>
              <c:strCache>
                <c:ptCount val="1"/>
                <c:pt idx="0">
                  <c:v>Pendleremissionen</c:v>
                </c:pt>
              </c:strCache>
            </c:strRef>
          </c:tx>
          <c:invertIfNegative val="0"/>
          <c:val>
            <c:numRef>
              <c:f>'THG-Bilanz'!$T$292</c:f>
              <c:numCache>
                <c:formatCode>0.00</c:formatCode>
                <c:ptCount val="1"/>
                <c:pt idx="0">
                  <c:v>0</c:v>
                </c:pt>
              </c:numCache>
            </c:numRef>
          </c:val>
          <c:extLst>
            <c:ext xmlns:c16="http://schemas.microsoft.com/office/drawing/2014/chart" uri="{C3380CC4-5D6E-409C-BE32-E72D297353CC}">
              <c16:uniqueId val="{00000008-A3E3-412A-A4EB-381886E62352}"/>
            </c:ext>
          </c:extLst>
        </c:ser>
        <c:ser>
          <c:idx val="8"/>
          <c:order val="8"/>
          <c:tx>
            <c:strRef>
              <c:f>'THG-Bilanz'!$S$295</c:f>
              <c:strCache>
                <c:ptCount val="1"/>
                <c:pt idx="0">
                  <c:v>Homeoffice</c:v>
                </c:pt>
              </c:strCache>
            </c:strRef>
          </c:tx>
          <c:invertIfNegative val="0"/>
          <c:val>
            <c:numRef>
              <c:f>'THG-Bilanz'!$T$295</c:f>
              <c:numCache>
                <c:formatCode>0.00</c:formatCode>
                <c:ptCount val="1"/>
                <c:pt idx="0">
                  <c:v>0</c:v>
                </c:pt>
              </c:numCache>
            </c:numRef>
          </c:val>
          <c:extLst>
            <c:ext xmlns:c16="http://schemas.microsoft.com/office/drawing/2014/chart" uri="{C3380CC4-5D6E-409C-BE32-E72D297353CC}">
              <c16:uniqueId val="{00000009-A3E3-412A-A4EB-381886E62352}"/>
            </c:ext>
          </c:extLst>
        </c:ser>
        <c:ser>
          <c:idx val="9"/>
          <c:order val="9"/>
          <c:tx>
            <c:strRef>
              <c:f>'THG-Bilanz'!$S$296</c:f>
              <c:strCache>
                <c:ptCount val="1"/>
                <c:pt idx="0">
                  <c:v>Anreise Dienstleistende</c:v>
                </c:pt>
              </c:strCache>
            </c:strRef>
          </c:tx>
          <c:invertIfNegative val="0"/>
          <c:val>
            <c:numRef>
              <c:f>'THG-Bilanz'!$T$296</c:f>
              <c:numCache>
                <c:formatCode>0.00</c:formatCode>
                <c:ptCount val="1"/>
                <c:pt idx="0">
                  <c:v>0</c:v>
                </c:pt>
              </c:numCache>
            </c:numRef>
          </c:val>
          <c:extLst>
            <c:ext xmlns:c16="http://schemas.microsoft.com/office/drawing/2014/chart" uri="{C3380CC4-5D6E-409C-BE32-E72D297353CC}">
              <c16:uniqueId val="{0000000A-A3E3-412A-A4EB-381886E62352}"/>
            </c:ext>
          </c:extLst>
        </c:ser>
        <c:ser>
          <c:idx val="10"/>
          <c:order val="10"/>
          <c:tx>
            <c:strRef>
              <c:f>'THG-Bilanz'!$S$297</c:f>
              <c:strCache>
                <c:ptCount val="1"/>
                <c:pt idx="0">
                  <c:v>Transport (vorgelagert)</c:v>
                </c:pt>
              </c:strCache>
            </c:strRef>
          </c:tx>
          <c:invertIfNegative val="0"/>
          <c:val>
            <c:numRef>
              <c:f>'THG-Bilanz'!$T$297</c:f>
              <c:numCache>
                <c:formatCode>0.00</c:formatCode>
                <c:ptCount val="1"/>
                <c:pt idx="0">
                  <c:v>0</c:v>
                </c:pt>
              </c:numCache>
            </c:numRef>
          </c:val>
          <c:extLst>
            <c:ext xmlns:c16="http://schemas.microsoft.com/office/drawing/2014/chart" uri="{C3380CC4-5D6E-409C-BE32-E72D297353CC}">
              <c16:uniqueId val="{0000000B-A3E3-412A-A4EB-381886E62352}"/>
            </c:ext>
          </c:extLst>
        </c:ser>
        <c:ser>
          <c:idx val="11"/>
          <c:order val="11"/>
          <c:tx>
            <c:strRef>
              <c:f>'THG-Bilanz'!$S$298</c:f>
              <c:strCache>
                <c:ptCount val="1"/>
                <c:pt idx="0">
                  <c:v>Transport (nachgelagert)</c:v>
                </c:pt>
              </c:strCache>
            </c:strRef>
          </c:tx>
          <c:invertIfNegative val="0"/>
          <c:val>
            <c:numRef>
              <c:f>'THG-Bilanz'!$T$298</c:f>
              <c:numCache>
                <c:formatCode>0.00</c:formatCode>
                <c:ptCount val="1"/>
                <c:pt idx="0">
                  <c:v>0</c:v>
                </c:pt>
              </c:numCache>
            </c:numRef>
          </c:val>
          <c:extLst>
            <c:ext xmlns:c16="http://schemas.microsoft.com/office/drawing/2014/chart" uri="{C3380CC4-5D6E-409C-BE32-E72D297353CC}">
              <c16:uniqueId val="{0000000C-A3E3-412A-A4EB-381886E62352}"/>
            </c:ext>
          </c:extLst>
        </c:ser>
        <c:ser>
          <c:idx val="12"/>
          <c:order val="12"/>
          <c:tx>
            <c:strRef>
              <c:f>'THG-Bilanz'!$S$300</c:f>
              <c:strCache>
                <c:ptCount val="1"/>
                <c:pt idx="0">
                  <c:v>Veranstaltungen</c:v>
                </c:pt>
              </c:strCache>
            </c:strRef>
          </c:tx>
          <c:invertIfNegative val="0"/>
          <c:val>
            <c:numRef>
              <c:f>'THG-Bilanz'!$T$300</c:f>
              <c:numCache>
                <c:formatCode>0.00</c:formatCode>
                <c:ptCount val="1"/>
                <c:pt idx="0">
                  <c:v>0</c:v>
                </c:pt>
              </c:numCache>
            </c:numRef>
          </c:val>
          <c:extLst>
            <c:ext xmlns:c16="http://schemas.microsoft.com/office/drawing/2014/chart" uri="{C3380CC4-5D6E-409C-BE32-E72D297353CC}">
              <c16:uniqueId val="{0000000D-A3E3-412A-A4EB-381886E62352}"/>
            </c:ext>
          </c:extLst>
        </c:ser>
        <c:dLbls>
          <c:showLegendKey val="0"/>
          <c:showVal val="0"/>
          <c:showCatName val="0"/>
          <c:showSerName val="0"/>
          <c:showPercent val="0"/>
          <c:showBubbleSize val="0"/>
        </c:dLbls>
        <c:gapWidth val="100"/>
        <c:axId val="665031544"/>
        <c:axId val="665018424"/>
        <c:extLst>
          <c:ext xmlns:c15="http://schemas.microsoft.com/office/drawing/2012/chart" uri="{02D57815-91ED-43cb-92C2-25804820EDAC}">
            <c15:filteredBarSeries>
              <c15:ser>
                <c:idx val="0"/>
                <c:order val="0"/>
                <c:tx>
                  <c:strRef>
                    <c:extLst>
                      <c:ext uri="{02D57815-91ED-43cb-92C2-25804820EDAC}">
                        <c15:formulaRef>
                          <c15:sqref>'THG-Bilanz'!$S$279</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'THG-Bilanz'!$T$279</c15:sqref>
                        </c15:formulaRef>
                      </c:ext>
                    </c:extLst>
                    <c:numCache>
                      <c:formatCode>General</c:formatCode>
                      <c:ptCount val="1"/>
                      <c:pt idx="0">
                        <c:v>2023</c:v>
                      </c:pt>
                    </c:numCache>
                  </c:numRef>
                </c:val>
                <c:extLst>
                  <c:ext xmlns:c16="http://schemas.microsoft.com/office/drawing/2014/chart" uri="{C3380CC4-5D6E-409C-BE32-E72D297353CC}">
                    <c16:uniqueId val="{00000000-A3E3-412A-A4EB-381886E62352}"/>
                  </c:ext>
                </c:extLst>
              </c15:ser>
            </c15:filteredBarSeries>
          </c:ext>
        </c:extLst>
      </c:barChart>
      <c:catAx>
        <c:axId val="665031544"/>
        <c:scaling>
          <c:orientation val="minMax"/>
        </c:scaling>
        <c:delete val="0"/>
        <c:axPos val="b"/>
        <c:majorTickMark val="out"/>
        <c:minorTickMark val="none"/>
        <c:tickLblPos val="nextTo"/>
        <c:crossAx val="665018424"/>
        <c:crosses val="autoZero"/>
        <c:auto val="1"/>
        <c:lblAlgn val="ctr"/>
        <c:lblOffset val="100"/>
        <c:noMultiLvlLbl val="0"/>
      </c:catAx>
      <c:valAx>
        <c:axId val="665018424"/>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overlay val="0"/>
        </c:title>
        <c:numFmt formatCode="0.00" sourceLinked="1"/>
        <c:majorTickMark val="out"/>
        <c:minorTickMark val="none"/>
        <c:tickLblPos val="nextTo"/>
        <c:crossAx val="665031544"/>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 2</a:t>
            </a:r>
          </a:p>
        </c:rich>
      </c:tx>
      <c:overlay val="0"/>
    </c:title>
    <c:autoTitleDeleted val="0"/>
    <c:plotArea>
      <c:layout/>
      <c:barChart>
        <c:barDir val="col"/>
        <c:grouping val="clustered"/>
        <c:varyColors val="0"/>
        <c:ser>
          <c:idx val="1"/>
          <c:order val="1"/>
          <c:tx>
            <c:strRef>
              <c:f>'THG-Bilanz'!$S$286</c:f>
              <c:strCache>
                <c:ptCount val="1"/>
                <c:pt idx="0">
                  <c:v>Vorkette aus Energieverbräuchen</c:v>
                </c:pt>
              </c:strCache>
            </c:strRef>
          </c:tx>
          <c:invertIfNegative val="0"/>
          <c:val>
            <c:numRef>
              <c:f>'THG-Bilanz'!$U$286</c:f>
              <c:numCache>
                <c:formatCode>0.00</c:formatCode>
                <c:ptCount val="1"/>
                <c:pt idx="0">
                  <c:v>0</c:v>
                </c:pt>
              </c:numCache>
            </c:numRef>
          </c:val>
          <c:extLst>
            <c:ext xmlns:c16="http://schemas.microsoft.com/office/drawing/2014/chart" uri="{C3380CC4-5D6E-409C-BE32-E72D297353CC}">
              <c16:uniqueId val="{00000002-885B-4756-8CB9-E936A9A946F3}"/>
            </c:ext>
          </c:extLst>
        </c:ser>
        <c:ser>
          <c:idx val="2"/>
          <c:order val="2"/>
          <c:tx>
            <c:strRef>
              <c:f>'THG-Bilanz'!$S$287</c:f>
              <c:strCache>
                <c:ptCount val="1"/>
                <c:pt idx="0">
                  <c:v>Vorkette Installation PV-Anlage</c:v>
                </c:pt>
              </c:strCache>
            </c:strRef>
          </c:tx>
          <c:invertIfNegative val="0"/>
          <c:val>
            <c:numRef>
              <c:f>'THG-Bilanz'!$U$287</c:f>
              <c:numCache>
                <c:formatCode>0.00</c:formatCode>
                <c:ptCount val="1"/>
                <c:pt idx="0">
                  <c:v>0</c:v>
                </c:pt>
              </c:numCache>
            </c:numRef>
          </c:val>
          <c:extLst>
            <c:ext xmlns:c16="http://schemas.microsoft.com/office/drawing/2014/chart" uri="{C3380CC4-5D6E-409C-BE32-E72D297353CC}">
              <c16:uniqueId val="{00000003-885B-4756-8CB9-E936A9A946F3}"/>
            </c:ext>
          </c:extLst>
        </c:ser>
        <c:ser>
          <c:idx val="3"/>
          <c:order val="3"/>
          <c:tx>
            <c:strRef>
              <c:f>'THG-Bilanz'!$S$288</c:f>
              <c:strCache>
                <c:ptCount val="1"/>
                <c:pt idx="0">
                  <c:v>Wasser</c:v>
                </c:pt>
              </c:strCache>
            </c:strRef>
          </c:tx>
          <c:invertIfNegative val="0"/>
          <c:val>
            <c:numRef>
              <c:f>'THG-Bilanz'!$U$288</c:f>
              <c:numCache>
                <c:formatCode>0.00</c:formatCode>
                <c:ptCount val="1"/>
                <c:pt idx="0">
                  <c:v>0</c:v>
                </c:pt>
              </c:numCache>
            </c:numRef>
          </c:val>
          <c:extLst>
            <c:ext xmlns:c16="http://schemas.microsoft.com/office/drawing/2014/chart" uri="{C3380CC4-5D6E-409C-BE32-E72D297353CC}">
              <c16:uniqueId val="{00000004-885B-4756-8CB9-E936A9A946F3}"/>
            </c:ext>
          </c:extLst>
        </c:ser>
        <c:ser>
          <c:idx val="4"/>
          <c:order val="4"/>
          <c:tx>
            <c:strRef>
              <c:f>'THG-Bilanz'!$S$289</c:f>
              <c:strCache>
                <c:ptCount val="1"/>
                <c:pt idx="0">
                  <c:v>Abfall</c:v>
                </c:pt>
              </c:strCache>
            </c:strRef>
          </c:tx>
          <c:invertIfNegative val="0"/>
          <c:val>
            <c:numRef>
              <c:f>'THG-Bilanz'!$U$289</c:f>
              <c:numCache>
                <c:formatCode>0.00</c:formatCode>
                <c:ptCount val="1"/>
                <c:pt idx="0">
                  <c:v>0</c:v>
                </c:pt>
              </c:numCache>
            </c:numRef>
          </c:val>
          <c:extLst>
            <c:ext xmlns:c16="http://schemas.microsoft.com/office/drawing/2014/chart" uri="{C3380CC4-5D6E-409C-BE32-E72D297353CC}">
              <c16:uniqueId val="{00000005-885B-4756-8CB9-E936A9A946F3}"/>
            </c:ext>
          </c:extLst>
        </c:ser>
        <c:ser>
          <c:idx val="5"/>
          <c:order val="5"/>
          <c:tx>
            <c:strRef>
              <c:f>'THG-Bilanz'!$S$290</c:f>
              <c:strCache>
                <c:ptCount val="1"/>
                <c:pt idx="0">
                  <c:v>Bezogene Güter</c:v>
                </c:pt>
              </c:strCache>
            </c:strRef>
          </c:tx>
          <c:invertIfNegative val="0"/>
          <c:val>
            <c:numRef>
              <c:f>'THG-Bilanz'!$U$290</c:f>
              <c:numCache>
                <c:formatCode>0.00</c:formatCode>
                <c:ptCount val="1"/>
                <c:pt idx="0">
                  <c:v>0</c:v>
                </c:pt>
              </c:numCache>
            </c:numRef>
          </c:val>
          <c:extLst>
            <c:ext xmlns:c16="http://schemas.microsoft.com/office/drawing/2014/chart" uri="{C3380CC4-5D6E-409C-BE32-E72D297353CC}">
              <c16:uniqueId val="{00000006-885B-4756-8CB9-E936A9A946F3}"/>
            </c:ext>
          </c:extLst>
        </c:ser>
        <c:ser>
          <c:idx val="6"/>
          <c:order val="6"/>
          <c:tx>
            <c:strRef>
              <c:f>'THG-Bilanz'!$S$291</c:f>
              <c:strCache>
                <c:ptCount val="1"/>
                <c:pt idx="0">
                  <c:v>Dienstreisen</c:v>
                </c:pt>
              </c:strCache>
            </c:strRef>
          </c:tx>
          <c:invertIfNegative val="0"/>
          <c:val>
            <c:numRef>
              <c:f>'THG-Bilanz'!$U$291</c:f>
              <c:numCache>
                <c:formatCode>0.00</c:formatCode>
                <c:ptCount val="1"/>
                <c:pt idx="0">
                  <c:v>0</c:v>
                </c:pt>
              </c:numCache>
            </c:numRef>
          </c:val>
          <c:extLst>
            <c:ext xmlns:c16="http://schemas.microsoft.com/office/drawing/2014/chart" uri="{C3380CC4-5D6E-409C-BE32-E72D297353CC}">
              <c16:uniqueId val="{00000007-885B-4756-8CB9-E936A9A946F3}"/>
            </c:ext>
          </c:extLst>
        </c:ser>
        <c:ser>
          <c:idx val="7"/>
          <c:order val="7"/>
          <c:tx>
            <c:strRef>
              <c:f>'THG-Bilanz'!$S$292</c:f>
              <c:strCache>
                <c:ptCount val="1"/>
                <c:pt idx="0">
                  <c:v>Pendleremissionen</c:v>
                </c:pt>
              </c:strCache>
            </c:strRef>
          </c:tx>
          <c:invertIfNegative val="0"/>
          <c:val>
            <c:numRef>
              <c:f>'THG-Bilanz'!$U$292</c:f>
              <c:numCache>
                <c:formatCode>0.00</c:formatCode>
                <c:ptCount val="1"/>
                <c:pt idx="0">
                  <c:v>0</c:v>
                </c:pt>
              </c:numCache>
            </c:numRef>
          </c:val>
          <c:extLst>
            <c:ext xmlns:c16="http://schemas.microsoft.com/office/drawing/2014/chart" uri="{C3380CC4-5D6E-409C-BE32-E72D297353CC}">
              <c16:uniqueId val="{00000008-885B-4756-8CB9-E936A9A946F3}"/>
            </c:ext>
          </c:extLst>
        </c:ser>
        <c:ser>
          <c:idx val="8"/>
          <c:order val="8"/>
          <c:tx>
            <c:strRef>
              <c:f>'THG-Bilanz'!$S$295</c:f>
              <c:strCache>
                <c:ptCount val="1"/>
                <c:pt idx="0">
                  <c:v>Homeoffice</c:v>
                </c:pt>
              </c:strCache>
            </c:strRef>
          </c:tx>
          <c:invertIfNegative val="0"/>
          <c:val>
            <c:numRef>
              <c:f>'THG-Bilanz'!$U$295</c:f>
              <c:numCache>
                <c:formatCode>0.00</c:formatCode>
                <c:ptCount val="1"/>
                <c:pt idx="0">
                  <c:v>0</c:v>
                </c:pt>
              </c:numCache>
            </c:numRef>
          </c:val>
          <c:extLst>
            <c:ext xmlns:c16="http://schemas.microsoft.com/office/drawing/2014/chart" uri="{C3380CC4-5D6E-409C-BE32-E72D297353CC}">
              <c16:uniqueId val="{00000009-885B-4756-8CB9-E936A9A946F3}"/>
            </c:ext>
          </c:extLst>
        </c:ser>
        <c:ser>
          <c:idx val="9"/>
          <c:order val="9"/>
          <c:tx>
            <c:strRef>
              <c:f>'THG-Bilanz'!$S$296</c:f>
              <c:strCache>
                <c:ptCount val="1"/>
                <c:pt idx="0">
                  <c:v>Anreise Dienstleistende</c:v>
                </c:pt>
              </c:strCache>
            </c:strRef>
          </c:tx>
          <c:invertIfNegative val="0"/>
          <c:val>
            <c:numRef>
              <c:f>'THG-Bilanz'!$U$296</c:f>
              <c:numCache>
                <c:formatCode>0.00</c:formatCode>
                <c:ptCount val="1"/>
                <c:pt idx="0">
                  <c:v>0</c:v>
                </c:pt>
              </c:numCache>
            </c:numRef>
          </c:val>
          <c:extLst>
            <c:ext xmlns:c16="http://schemas.microsoft.com/office/drawing/2014/chart" uri="{C3380CC4-5D6E-409C-BE32-E72D297353CC}">
              <c16:uniqueId val="{0000000A-885B-4756-8CB9-E936A9A946F3}"/>
            </c:ext>
          </c:extLst>
        </c:ser>
        <c:ser>
          <c:idx val="10"/>
          <c:order val="10"/>
          <c:tx>
            <c:strRef>
              <c:f>'THG-Bilanz'!$S$297</c:f>
              <c:strCache>
                <c:ptCount val="1"/>
                <c:pt idx="0">
                  <c:v>Transport (vorgelagert)</c:v>
                </c:pt>
              </c:strCache>
            </c:strRef>
          </c:tx>
          <c:invertIfNegative val="0"/>
          <c:val>
            <c:numRef>
              <c:f>'THG-Bilanz'!$U$297</c:f>
              <c:numCache>
                <c:formatCode>0.00</c:formatCode>
                <c:ptCount val="1"/>
                <c:pt idx="0">
                  <c:v>0</c:v>
                </c:pt>
              </c:numCache>
            </c:numRef>
          </c:val>
          <c:extLst>
            <c:ext xmlns:c16="http://schemas.microsoft.com/office/drawing/2014/chart" uri="{C3380CC4-5D6E-409C-BE32-E72D297353CC}">
              <c16:uniqueId val="{0000000B-885B-4756-8CB9-E936A9A946F3}"/>
            </c:ext>
          </c:extLst>
        </c:ser>
        <c:ser>
          <c:idx val="11"/>
          <c:order val="11"/>
          <c:tx>
            <c:strRef>
              <c:f>'THG-Bilanz'!$S$298</c:f>
              <c:strCache>
                <c:ptCount val="1"/>
                <c:pt idx="0">
                  <c:v>Transport (nachgelagert)</c:v>
                </c:pt>
              </c:strCache>
            </c:strRef>
          </c:tx>
          <c:invertIfNegative val="0"/>
          <c:val>
            <c:numRef>
              <c:f>'THG-Bilanz'!$U$298</c:f>
              <c:numCache>
                <c:formatCode>0.00</c:formatCode>
                <c:ptCount val="1"/>
                <c:pt idx="0">
                  <c:v>0</c:v>
                </c:pt>
              </c:numCache>
            </c:numRef>
          </c:val>
          <c:extLst>
            <c:ext xmlns:c16="http://schemas.microsoft.com/office/drawing/2014/chart" uri="{C3380CC4-5D6E-409C-BE32-E72D297353CC}">
              <c16:uniqueId val="{0000000C-885B-4756-8CB9-E936A9A946F3}"/>
            </c:ext>
          </c:extLst>
        </c:ser>
        <c:ser>
          <c:idx val="12"/>
          <c:order val="12"/>
          <c:tx>
            <c:strRef>
              <c:f>'THG-Bilanz'!$S$300</c:f>
              <c:strCache>
                <c:ptCount val="1"/>
                <c:pt idx="0">
                  <c:v>Veranstaltungen</c:v>
                </c:pt>
              </c:strCache>
            </c:strRef>
          </c:tx>
          <c:invertIfNegative val="0"/>
          <c:val>
            <c:numRef>
              <c:f>'THG-Bilanz'!$U$300</c:f>
              <c:numCache>
                <c:formatCode>0.00</c:formatCode>
                <c:ptCount val="1"/>
                <c:pt idx="0">
                  <c:v>0</c:v>
                </c:pt>
              </c:numCache>
            </c:numRef>
          </c:val>
          <c:extLst>
            <c:ext xmlns:c16="http://schemas.microsoft.com/office/drawing/2014/chart" uri="{C3380CC4-5D6E-409C-BE32-E72D297353CC}">
              <c16:uniqueId val="{0000000D-885B-4756-8CB9-E936A9A946F3}"/>
            </c:ext>
          </c:extLst>
        </c:ser>
        <c:dLbls>
          <c:showLegendKey val="0"/>
          <c:showVal val="0"/>
          <c:showCatName val="0"/>
          <c:showSerName val="0"/>
          <c:showPercent val="0"/>
          <c:showBubbleSize val="0"/>
        </c:dLbls>
        <c:gapWidth val="100"/>
        <c:axId val="724813896"/>
        <c:axId val="724816520"/>
        <c:extLst>
          <c:ext xmlns:c15="http://schemas.microsoft.com/office/drawing/2012/chart" uri="{02D57815-91ED-43cb-92C2-25804820EDAC}">
            <c15:filteredBarSeries>
              <c15:ser>
                <c:idx val="0"/>
                <c:order val="0"/>
                <c:tx>
                  <c:strRef>
                    <c:extLst>
                      <c:ext uri="{02D57815-91ED-43cb-92C2-25804820EDAC}">
                        <c15:formulaRef>
                          <c15:sqref>'THG-Bilanz'!$S$279</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'THG-Bilanz'!$U$279</c15:sqref>
                        </c15:formulaRef>
                      </c:ext>
                    </c:extLst>
                    <c:numCache>
                      <c:formatCode>General</c:formatCode>
                      <c:ptCount val="1"/>
                      <c:pt idx="0">
                        <c:v>2024</c:v>
                      </c:pt>
                    </c:numCache>
                  </c:numRef>
                </c:val>
                <c:extLst>
                  <c:ext xmlns:c16="http://schemas.microsoft.com/office/drawing/2014/chart" uri="{C3380CC4-5D6E-409C-BE32-E72D297353CC}">
                    <c16:uniqueId val="{00000000-885B-4756-8CB9-E936A9A946F3}"/>
                  </c:ext>
                </c:extLst>
              </c15:ser>
            </c15:filteredBarSeries>
          </c:ext>
        </c:extLst>
      </c:barChart>
      <c:catAx>
        <c:axId val="724813896"/>
        <c:scaling>
          <c:orientation val="minMax"/>
        </c:scaling>
        <c:delete val="0"/>
        <c:axPos val="b"/>
        <c:majorTickMark val="out"/>
        <c:minorTickMark val="none"/>
        <c:tickLblPos val="nextTo"/>
        <c:crossAx val="724816520"/>
        <c:crosses val="autoZero"/>
        <c:auto val="1"/>
        <c:lblAlgn val="ctr"/>
        <c:lblOffset val="100"/>
        <c:noMultiLvlLbl val="0"/>
      </c:catAx>
      <c:valAx>
        <c:axId val="724816520"/>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overlay val="0"/>
        </c:title>
        <c:numFmt formatCode="0.00" sourceLinked="1"/>
        <c:majorTickMark val="out"/>
        <c:minorTickMark val="none"/>
        <c:tickLblPos val="nextTo"/>
        <c:crossAx val="724813896"/>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Emissionen Scope 1 Jahr</a:t>
            </a:r>
            <a:r>
              <a:rPr lang="de-DE" baseline="0"/>
              <a:t> 2</a:t>
            </a:r>
            <a:endParaRPr lang="de-DE"/>
          </a:p>
        </c:rich>
      </c:tx>
      <c:layout>
        <c:manualLayout>
          <c:xMode val="edge"/>
          <c:yMode val="edge"/>
          <c:x val="0.41452145661794565"/>
          <c:y val="1.869745940295724E-2"/>
        </c:manualLayout>
      </c:layout>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6-4632-4F67-ADC8-7AB84B1B3429}"/>
            </c:ext>
          </c:extLst>
        </c:ser>
        <c:ser>
          <c:idx val="2"/>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7-4632-4F67-ADC8-7AB84B1B3429}"/>
            </c:ext>
          </c:extLst>
        </c:ser>
        <c:ser>
          <c:idx val="1"/>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5-4632-4F67-ADC8-7AB84B1B3429}"/>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Emissionen Scope 1 Jahr</a:t>
            </a:r>
            <a:r>
              <a:rPr lang="de-DE" baseline="0"/>
              <a:t> 2</a:t>
            </a:r>
            <a:endParaRPr lang="de-DE"/>
          </a:p>
        </c:rich>
      </c:tx>
      <c:layout>
        <c:manualLayout>
          <c:xMode val="edge"/>
          <c:yMode val="edge"/>
          <c:x val="0.41452145661794565"/>
          <c:y val="1.869745940295724E-2"/>
        </c:manualLayout>
      </c:layout>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1A47-4762-B1D9-57ED08E4B380}"/>
            </c:ext>
          </c:extLst>
        </c:ser>
        <c:ser>
          <c:idx val="2"/>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1A47-4762-B1D9-57ED08E4B380}"/>
            </c:ext>
          </c:extLst>
        </c:ser>
        <c:ser>
          <c:idx val="1"/>
          <c:order val="2"/>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'THG-Bilanz'!$S$213:$S$217</c:f>
              <c:strCache>
                <c:ptCount val="5"/>
                <c:pt idx="0">
                  <c:v>Heizöl</c:v>
                </c:pt>
                <c:pt idx="1">
                  <c:v>Erdgas</c:v>
                </c:pt>
                <c:pt idx="2">
                  <c:v>Summe Prozessenergie</c:v>
                </c:pt>
                <c:pt idx="3">
                  <c:v>Summe Kraftstoffe </c:v>
                </c:pt>
                <c:pt idx="4">
                  <c:v>Summe Kältemittelemissionen</c:v>
                </c:pt>
              </c:strCache>
            </c:strRef>
          </c:cat>
          <c:val>
            <c:numRef>
              <c:f>'THG-Bilanz'!$U$213:$U$217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1A47-4762-B1D9-57ED08E4B380}"/>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a:t>
            </a:r>
            <a:r>
              <a:rPr lang="de-DE" baseline="0"/>
              <a:t> 3</a:t>
            </a:r>
            <a:endParaRPr lang="de-DE"/>
          </a:p>
        </c:rich>
      </c:tx>
      <c:layout>
        <c:manualLayout>
          <c:xMode val="edge"/>
          <c:yMode val="edge"/>
          <c:x val="0.34866713418498035"/>
          <c:y val="1.9396366739782313E-2"/>
        </c:manualLayout>
      </c:layout>
      <c:overlay val="0"/>
    </c:title>
    <c:autoTitleDeleted val="0"/>
    <c:plotArea>
      <c:layout>
        <c:manualLayout>
          <c:layoutTarget val="inner"/>
          <c:xMode val="edge"/>
          <c:yMode val="edge"/>
          <c:x val="0.23372379032621896"/>
          <c:y val="0.21782242030613269"/>
          <c:w val="0.28886281087271093"/>
          <c:h val="0.68451580406798318"/>
        </c:manualLayout>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'THG-Bilanz'!$S$286:$S$300</c:f>
              <c:strCache>
                <c:ptCount val="15"/>
                <c:pt idx="0">
                  <c:v>Vorkette aus Energieverbräuchen</c:v>
                </c:pt>
                <c:pt idx="1">
                  <c:v>Vorkette Installation PV-Anlage</c:v>
                </c:pt>
                <c:pt idx="2">
                  <c:v>Wasser</c:v>
                </c:pt>
                <c:pt idx="3">
                  <c:v>Abfall</c:v>
                </c:pt>
                <c:pt idx="4">
                  <c:v>Bezogene Güter</c:v>
                </c:pt>
                <c:pt idx="5">
                  <c:v>Dienstreisen</c:v>
                </c:pt>
                <c:pt idx="6">
                  <c:v>Pendleremissionen</c:v>
                </c:pt>
                <c:pt idx="7">
                  <c:v>Pendleremissionen</c:v>
                </c:pt>
                <c:pt idx="8">
                  <c:v>Pendleremissionen</c:v>
                </c:pt>
                <c:pt idx="9">
                  <c:v>Homeoffice</c:v>
                </c:pt>
                <c:pt idx="10">
                  <c:v>Anreise Dienstleistende</c:v>
                </c:pt>
                <c:pt idx="11">
                  <c:v>Transport (vorgelagert)</c:v>
                </c:pt>
                <c:pt idx="12">
                  <c:v>Transport (nachgelagert)</c:v>
                </c:pt>
                <c:pt idx="13">
                  <c:v>Angemietete Liegenschaften</c:v>
                </c:pt>
                <c:pt idx="14">
                  <c:v>Veranstaltungen</c:v>
                </c:pt>
              </c:strCache>
            </c:strRef>
          </c:cat>
          <c:val>
            <c:numRef>
              <c:f>'THG-Bilanz'!$V$286:$V$300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30-49A7-8F97-79D3A3DA97A2}"/>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Jahr 3</a:t>
            </a:r>
          </a:p>
        </c:rich>
      </c:tx>
      <c:overlay val="0"/>
    </c:title>
    <c:autoTitleDeleted val="0"/>
    <c:plotArea>
      <c:layout/>
      <c:barChart>
        <c:barDir val="col"/>
        <c:grouping val="clustered"/>
        <c:varyColors val="0"/>
        <c:ser>
          <c:idx val="1"/>
          <c:order val="1"/>
          <c:tx>
            <c:strRef>
              <c:f>'THG-Bilanz'!$S$286</c:f>
              <c:strCache>
                <c:ptCount val="1"/>
                <c:pt idx="0">
                  <c:v>Vorkette aus Energieverbräuchen</c:v>
                </c:pt>
              </c:strCache>
            </c:strRef>
          </c:tx>
          <c:invertIfNegative val="0"/>
          <c:val>
            <c:numRef>
              <c:f>'THG-Bilanz'!$V$286</c:f>
              <c:numCache>
                <c:formatCode>0.00</c:formatCode>
                <c:ptCount val="1"/>
                <c:pt idx="0">
                  <c:v>0</c:v>
                </c:pt>
              </c:numCache>
            </c:numRef>
          </c:val>
          <c:extLst>
            <c:ext xmlns:c16="http://schemas.microsoft.com/office/drawing/2014/chart" uri="{C3380CC4-5D6E-409C-BE32-E72D297353CC}">
              <c16:uniqueId val="{00000000-07FC-4E52-AEA2-8F1089D68A98}"/>
            </c:ext>
          </c:extLst>
        </c:ser>
        <c:ser>
          <c:idx val="2"/>
          <c:order val="2"/>
          <c:tx>
            <c:strRef>
              <c:f>'THG-Bilanz'!$S$287</c:f>
              <c:strCache>
                <c:ptCount val="1"/>
                <c:pt idx="0">
                  <c:v>Vorkette Installation PV-Anlage</c:v>
                </c:pt>
              </c:strCache>
            </c:strRef>
          </c:tx>
          <c:invertIfNegative val="0"/>
          <c:val>
            <c:numRef>
              <c:f>'THG-Bilanz'!$V$287</c:f>
              <c:numCache>
                <c:formatCode>0.00</c:formatCode>
                <c:ptCount val="1"/>
                <c:pt idx="0">
                  <c:v>0</c:v>
                </c:pt>
              </c:numCache>
            </c:numRef>
          </c:val>
          <c:extLst>
            <c:ext xmlns:c16="http://schemas.microsoft.com/office/drawing/2014/chart" uri="{C3380CC4-5D6E-409C-BE32-E72D297353CC}">
              <c16:uniqueId val="{00000001-07FC-4E52-AEA2-8F1089D68A98}"/>
            </c:ext>
          </c:extLst>
        </c:ser>
        <c:ser>
          <c:idx val="3"/>
          <c:order val="3"/>
          <c:tx>
            <c:strRef>
              <c:f>'THG-Bilanz'!$S$288</c:f>
              <c:strCache>
                <c:ptCount val="1"/>
                <c:pt idx="0">
                  <c:v>Wasser</c:v>
                </c:pt>
              </c:strCache>
            </c:strRef>
          </c:tx>
          <c:invertIfNegative val="0"/>
          <c:val>
            <c:numRef>
              <c:f>'THG-Bilanz'!$V$288</c:f>
              <c:numCache>
                <c:formatCode>0.00</c:formatCode>
                <c:ptCount val="1"/>
                <c:pt idx="0">
                  <c:v>0</c:v>
                </c:pt>
              </c:numCache>
            </c:numRef>
          </c:val>
          <c:extLst>
            <c:ext xmlns:c16="http://schemas.microsoft.com/office/drawing/2014/chart" uri="{C3380CC4-5D6E-409C-BE32-E72D297353CC}">
              <c16:uniqueId val="{00000002-07FC-4E52-AEA2-8F1089D68A98}"/>
            </c:ext>
          </c:extLst>
        </c:ser>
        <c:ser>
          <c:idx val="4"/>
          <c:order val="4"/>
          <c:tx>
            <c:strRef>
              <c:f>'THG-Bilanz'!$S$289</c:f>
              <c:strCache>
                <c:ptCount val="1"/>
                <c:pt idx="0">
                  <c:v>Abfall</c:v>
                </c:pt>
              </c:strCache>
            </c:strRef>
          </c:tx>
          <c:invertIfNegative val="0"/>
          <c:val>
            <c:numRef>
              <c:f>'THG-Bilanz'!$V$289</c:f>
              <c:numCache>
                <c:formatCode>0.00</c:formatCode>
                <c:ptCount val="1"/>
                <c:pt idx="0">
                  <c:v>0</c:v>
                </c:pt>
              </c:numCache>
            </c:numRef>
          </c:val>
          <c:extLst>
            <c:ext xmlns:c16="http://schemas.microsoft.com/office/drawing/2014/chart" uri="{C3380CC4-5D6E-409C-BE32-E72D297353CC}">
              <c16:uniqueId val="{00000003-07FC-4E52-AEA2-8F1089D68A98}"/>
            </c:ext>
          </c:extLst>
        </c:ser>
        <c:ser>
          <c:idx val="5"/>
          <c:order val="5"/>
          <c:tx>
            <c:strRef>
              <c:f>'THG-Bilanz'!$S$290</c:f>
              <c:strCache>
                <c:ptCount val="1"/>
                <c:pt idx="0">
                  <c:v>Bezogene Güter</c:v>
                </c:pt>
              </c:strCache>
            </c:strRef>
          </c:tx>
          <c:invertIfNegative val="0"/>
          <c:val>
            <c:numRef>
              <c:f>'THG-Bilanz'!$V$290</c:f>
              <c:numCache>
                <c:formatCode>0.00</c:formatCode>
                <c:ptCount val="1"/>
                <c:pt idx="0">
                  <c:v>0</c:v>
                </c:pt>
              </c:numCache>
            </c:numRef>
          </c:val>
          <c:extLst>
            <c:ext xmlns:c16="http://schemas.microsoft.com/office/drawing/2014/chart" uri="{C3380CC4-5D6E-409C-BE32-E72D297353CC}">
              <c16:uniqueId val="{00000004-07FC-4E52-AEA2-8F1089D68A98}"/>
            </c:ext>
          </c:extLst>
        </c:ser>
        <c:ser>
          <c:idx val="6"/>
          <c:order val="6"/>
          <c:tx>
            <c:strRef>
              <c:f>'THG-Bilanz'!$S$291</c:f>
              <c:strCache>
                <c:ptCount val="1"/>
                <c:pt idx="0">
                  <c:v>Dienstreisen</c:v>
                </c:pt>
              </c:strCache>
            </c:strRef>
          </c:tx>
          <c:invertIfNegative val="0"/>
          <c:val>
            <c:numRef>
              <c:f>'THG-Bilanz'!$V$291</c:f>
              <c:numCache>
                <c:formatCode>0.00</c:formatCode>
                <c:ptCount val="1"/>
                <c:pt idx="0">
                  <c:v>0</c:v>
                </c:pt>
              </c:numCache>
            </c:numRef>
          </c:val>
          <c:extLst>
            <c:ext xmlns:c16="http://schemas.microsoft.com/office/drawing/2014/chart" uri="{C3380CC4-5D6E-409C-BE32-E72D297353CC}">
              <c16:uniqueId val="{00000005-07FC-4E52-AEA2-8F1089D68A98}"/>
            </c:ext>
          </c:extLst>
        </c:ser>
        <c:ser>
          <c:idx val="7"/>
          <c:order val="7"/>
          <c:tx>
            <c:strRef>
              <c:f>'THG-Bilanz'!$S$292</c:f>
              <c:strCache>
                <c:ptCount val="1"/>
                <c:pt idx="0">
                  <c:v>Pendleremissionen</c:v>
                </c:pt>
              </c:strCache>
            </c:strRef>
          </c:tx>
          <c:invertIfNegative val="0"/>
          <c:val>
            <c:numRef>
              <c:f>'THG-Bilanz'!$V$292</c:f>
              <c:numCache>
                <c:formatCode>0.00</c:formatCode>
                <c:ptCount val="1"/>
                <c:pt idx="0">
                  <c:v>0</c:v>
                </c:pt>
              </c:numCache>
            </c:numRef>
          </c:val>
          <c:extLst>
            <c:ext xmlns:c16="http://schemas.microsoft.com/office/drawing/2014/chart" uri="{C3380CC4-5D6E-409C-BE32-E72D297353CC}">
              <c16:uniqueId val="{00000006-07FC-4E52-AEA2-8F1089D68A98}"/>
            </c:ext>
          </c:extLst>
        </c:ser>
        <c:ser>
          <c:idx val="8"/>
          <c:order val="8"/>
          <c:tx>
            <c:strRef>
              <c:f>'THG-Bilanz'!$S$295</c:f>
              <c:strCache>
                <c:ptCount val="1"/>
                <c:pt idx="0">
                  <c:v>Homeoffice</c:v>
                </c:pt>
              </c:strCache>
            </c:strRef>
          </c:tx>
          <c:invertIfNegative val="0"/>
          <c:val>
            <c:numRef>
              <c:f>'THG-Bilanz'!$V$295</c:f>
              <c:numCache>
                <c:formatCode>0.00</c:formatCode>
                <c:ptCount val="1"/>
                <c:pt idx="0">
                  <c:v>0</c:v>
                </c:pt>
              </c:numCache>
            </c:numRef>
          </c:val>
          <c:extLst>
            <c:ext xmlns:c16="http://schemas.microsoft.com/office/drawing/2014/chart" uri="{C3380CC4-5D6E-409C-BE32-E72D297353CC}">
              <c16:uniqueId val="{00000007-07FC-4E52-AEA2-8F1089D68A98}"/>
            </c:ext>
          </c:extLst>
        </c:ser>
        <c:ser>
          <c:idx val="9"/>
          <c:order val="9"/>
          <c:tx>
            <c:strRef>
              <c:f>'THG-Bilanz'!$S$296</c:f>
              <c:strCache>
                <c:ptCount val="1"/>
                <c:pt idx="0">
                  <c:v>Anreise Dienstleistende</c:v>
                </c:pt>
              </c:strCache>
            </c:strRef>
          </c:tx>
          <c:invertIfNegative val="0"/>
          <c:val>
            <c:numRef>
              <c:f>'THG-Bilanz'!$V$296</c:f>
              <c:numCache>
                <c:formatCode>0.00</c:formatCode>
                <c:ptCount val="1"/>
                <c:pt idx="0">
                  <c:v>0</c:v>
                </c:pt>
              </c:numCache>
            </c:numRef>
          </c:val>
          <c:extLst>
            <c:ext xmlns:c16="http://schemas.microsoft.com/office/drawing/2014/chart" uri="{C3380CC4-5D6E-409C-BE32-E72D297353CC}">
              <c16:uniqueId val="{00000008-07FC-4E52-AEA2-8F1089D68A98}"/>
            </c:ext>
          </c:extLst>
        </c:ser>
        <c:ser>
          <c:idx val="10"/>
          <c:order val="10"/>
          <c:tx>
            <c:strRef>
              <c:f>'THG-Bilanz'!$S$297</c:f>
              <c:strCache>
                <c:ptCount val="1"/>
                <c:pt idx="0">
                  <c:v>Transport (vorgelagert)</c:v>
                </c:pt>
              </c:strCache>
            </c:strRef>
          </c:tx>
          <c:invertIfNegative val="0"/>
          <c:val>
            <c:numRef>
              <c:f>'THG-Bilanz'!$V$297</c:f>
              <c:numCache>
                <c:formatCode>0.00</c:formatCode>
                <c:ptCount val="1"/>
                <c:pt idx="0">
                  <c:v>0</c:v>
                </c:pt>
              </c:numCache>
            </c:numRef>
          </c:val>
          <c:extLst>
            <c:ext xmlns:c16="http://schemas.microsoft.com/office/drawing/2014/chart" uri="{C3380CC4-5D6E-409C-BE32-E72D297353CC}">
              <c16:uniqueId val="{00000009-07FC-4E52-AEA2-8F1089D68A98}"/>
            </c:ext>
          </c:extLst>
        </c:ser>
        <c:ser>
          <c:idx val="11"/>
          <c:order val="11"/>
          <c:tx>
            <c:strRef>
              <c:f>'THG-Bilanz'!$S$298</c:f>
              <c:strCache>
                <c:ptCount val="1"/>
                <c:pt idx="0">
                  <c:v>Transport (nachgelagert)</c:v>
                </c:pt>
              </c:strCache>
            </c:strRef>
          </c:tx>
          <c:invertIfNegative val="0"/>
          <c:val>
            <c:numRef>
              <c:f>'THG-Bilanz'!$V$298</c:f>
              <c:numCache>
                <c:formatCode>0.00</c:formatCode>
                <c:ptCount val="1"/>
                <c:pt idx="0">
                  <c:v>0</c:v>
                </c:pt>
              </c:numCache>
            </c:numRef>
          </c:val>
          <c:extLst>
            <c:ext xmlns:c16="http://schemas.microsoft.com/office/drawing/2014/chart" uri="{C3380CC4-5D6E-409C-BE32-E72D297353CC}">
              <c16:uniqueId val="{0000000A-07FC-4E52-AEA2-8F1089D68A98}"/>
            </c:ext>
          </c:extLst>
        </c:ser>
        <c:ser>
          <c:idx val="12"/>
          <c:order val="12"/>
          <c:tx>
            <c:strRef>
              <c:f>'THG-Bilanz'!$S$300</c:f>
              <c:strCache>
                <c:ptCount val="1"/>
                <c:pt idx="0">
                  <c:v>Veranstaltungen</c:v>
                </c:pt>
              </c:strCache>
            </c:strRef>
          </c:tx>
          <c:invertIfNegative val="0"/>
          <c:val>
            <c:numRef>
              <c:f>'THG-Bilanz'!$V$300</c:f>
              <c:numCache>
                <c:formatCode>0.00</c:formatCode>
                <c:ptCount val="1"/>
                <c:pt idx="0">
                  <c:v>0</c:v>
                </c:pt>
              </c:numCache>
            </c:numRef>
          </c:val>
          <c:extLst>
            <c:ext xmlns:c16="http://schemas.microsoft.com/office/drawing/2014/chart" uri="{C3380CC4-5D6E-409C-BE32-E72D297353CC}">
              <c16:uniqueId val="{0000000B-07FC-4E52-AEA2-8F1089D68A98}"/>
            </c:ext>
          </c:extLst>
        </c:ser>
        <c:dLbls>
          <c:showLegendKey val="0"/>
          <c:showVal val="0"/>
          <c:showCatName val="0"/>
          <c:showSerName val="0"/>
          <c:showPercent val="0"/>
          <c:showBubbleSize val="0"/>
        </c:dLbls>
        <c:gapWidth val="100"/>
        <c:axId val="724813896"/>
        <c:axId val="724816520"/>
        <c:extLst>
          <c:ext xmlns:c15="http://schemas.microsoft.com/office/drawing/2012/chart" uri="{02D57815-91ED-43cb-92C2-25804820EDAC}">
            <c15:filteredBarSeries>
              <c15:ser>
                <c:idx val="0"/>
                <c:order val="0"/>
                <c:tx>
                  <c:strRef>
                    <c:extLst>
                      <c:ext uri="{02D57815-91ED-43cb-92C2-25804820EDAC}">
                        <c15:formulaRef>
                          <c15:sqref>'THG-Bilanz'!$S$279</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'THG-Bilanz'!$V$279</c15:sqref>
                        </c15:formulaRef>
                      </c:ext>
                    </c:extLst>
                    <c:numCache>
                      <c:formatCode>General</c:formatCode>
                      <c:ptCount val="1"/>
                      <c:pt idx="0">
                        <c:v>2025</c:v>
                      </c:pt>
                    </c:numCache>
                  </c:numRef>
                </c:val>
                <c:extLst>
                  <c:ext xmlns:c16="http://schemas.microsoft.com/office/drawing/2014/chart" uri="{C3380CC4-5D6E-409C-BE32-E72D297353CC}">
                    <c16:uniqueId val="{0000000C-07FC-4E52-AEA2-8F1089D68A98}"/>
                  </c:ext>
                </c:extLst>
              </c15:ser>
            </c15:filteredBarSeries>
          </c:ext>
        </c:extLst>
      </c:barChart>
      <c:catAx>
        <c:axId val="724813896"/>
        <c:scaling>
          <c:orientation val="minMax"/>
        </c:scaling>
        <c:delete val="0"/>
        <c:axPos val="b"/>
        <c:numFmt formatCode="General" sourceLinked="1"/>
        <c:majorTickMark val="out"/>
        <c:minorTickMark val="none"/>
        <c:tickLblPos val="nextTo"/>
        <c:crossAx val="724816520"/>
        <c:crosses val="autoZero"/>
        <c:auto val="1"/>
        <c:lblAlgn val="ctr"/>
        <c:lblOffset val="100"/>
        <c:noMultiLvlLbl val="0"/>
      </c:catAx>
      <c:valAx>
        <c:axId val="724816520"/>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overlay val="0"/>
        </c:title>
        <c:numFmt formatCode="0.00" sourceLinked="1"/>
        <c:majorTickMark val="out"/>
        <c:minorTickMark val="none"/>
        <c:tickLblPos val="nextTo"/>
        <c:crossAx val="724813896"/>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1</a:t>
            </a:r>
            <a:endParaRPr lang="de-DE"/>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'THG-Bilanz'!$T$280:$T$300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DEB9-4ADB-A5A7-3B33CBB5B10D}"/>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1</a:t>
            </a:r>
            <a:endParaRPr lang="de-DE"/>
          </a:p>
        </c:rich>
      </c:tx>
      <c:overlay val="0"/>
    </c:title>
    <c:autoTitleDeleted val="0"/>
    <c:plotArea>
      <c:layout>
        <c:manualLayout>
          <c:layoutTarget val="inner"/>
          <c:xMode val="edge"/>
          <c:yMode val="edge"/>
          <c:x val="5.8112485575799538E-2"/>
          <c:y val="0.13439435852902237"/>
          <c:w val="0.87273937504376131"/>
          <c:h val="0.49824186884840854"/>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'THG-Bilanz'!$T$280:$T$300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8FEA-4D34-94A1-EB35A8CF76A7}"/>
            </c:ext>
          </c:extLst>
        </c:ser>
        <c:dLbls>
          <c:showLegendKey val="0"/>
          <c:showVal val="0"/>
          <c:showCatName val="0"/>
          <c:showSerName val="0"/>
          <c:showPercent val="0"/>
          <c:showBubbleSize val="0"/>
        </c:dLbls>
        <c:gapWidth val="100"/>
        <c:axId val="949256912"/>
        <c:axId val="949257872"/>
      </c:barChart>
      <c:catAx>
        <c:axId val="949256912"/>
        <c:scaling>
          <c:orientation val="minMax"/>
        </c:scaling>
        <c:delete val="0"/>
        <c:axPos val="b"/>
        <c:numFmt formatCode="General" sourceLinked="1"/>
        <c:majorTickMark val="out"/>
        <c:minorTickMark val="none"/>
        <c:tickLblPos val="nextTo"/>
        <c:crossAx val="949257872"/>
        <c:crosses val="autoZero"/>
        <c:auto val="1"/>
        <c:lblAlgn val="ctr"/>
        <c:lblOffset val="100"/>
        <c:noMultiLvlLbl val="0"/>
      </c:catAx>
      <c:valAx>
        <c:axId val="949257872"/>
        <c:scaling>
          <c:orientation val="minMax"/>
        </c:scaling>
        <c:delete val="0"/>
        <c:axPos val="l"/>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de-DE" sz="1000" b="1" i="0" u="none" strike="noStrike" kern="1200" baseline="0">
                    <a:solidFill>
                      <a:sysClr val="windowText" lastClr="000000"/>
                    </a:solidFill>
                  </a:rPr>
                  <a:t>Emissionen in kg CO2e</a:t>
                </a:r>
              </a:p>
            </c:rich>
          </c:tx>
          <c:layout>
            <c:manualLayout>
              <c:xMode val="edge"/>
              <c:yMode val="edge"/>
              <c:x val="1.29303882856851E-2"/>
              <c:y val="0.27319288205598397"/>
            </c:manualLayout>
          </c:layout>
          <c:overlay val="0"/>
        </c:title>
        <c:numFmt formatCode="#,##0.00" sourceLinked="1"/>
        <c:majorTickMark val="out"/>
        <c:minorTickMark val="none"/>
        <c:tickLblPos val="nextTo"/>
        <c:crossAx val="94925691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2</a:t>
            </a:r>
            <a:endParaRPr lang="de-DE"/>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'THG-Bilanz'!$U$280:$U$300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49B3-4FC8-82E5-BA6C137143A5}"/>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3</a:t>
            </a:r>
            <a:endParaRPr lang="de-DE"/>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'THG-Bilanz'!$V$280:$V$300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E16F-4B4D-AD4C-F48BA2CD6D68}"/>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2</a:t>
            </a:r>
            <a:endParaRPr lang="de-DE"/>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'THG-Bilanz'!$U$280:$U$300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2661-436F-BF9B-E8F5B42192CE}"/>
            </c:ext>
          </c:extLst>
        </c:ser>
        <c:dLbls>
          <c:showLegendKey val="0"/>
          <c:showVal val="0"/>
          <c:showCatName val="0"/>
          <c:showSerName val="0"/>
          <c:showPercent val="0"/>
          <c:showBubbleSize val="0"/>
        </c:dLbls>
        <c:gapWidth val="100"/>
        <c:axId val="182956592"/>
        <c:axId val="182940272"/>
      </c:barChart>
      <c:catAx>
        <c:axId val="182956592"/>
        <c:scaling>
          <c:orientation val="minMax"/>
        </c:scaling>
        <c:delete val="0"/>
        <c:axPos val="b"/>
        <c:numFmt formatCode="General" sourceLinked="1"/>
        <c:majorTickMark val="out"/>
        <c:minorTickMark val="none"/>
        <c:tickLblPos val="nextTo"/>
        <c:crossAx val="182940272"/>
        <c:crosses val="autoZero"/>
        <c:auto val="1"/>
        <c:lblAlgn val="ctr"/>
        <c:lblOffset val="100"/>
        <c:noMultiLvlLbl val="0"/>
      </c:catAx>
      <c:valAx>
        <c:axId val="182940272"/>
        <c:scaling>
          <c:orientation val="minMax"/>
        </c:scaling>
        <c:delete val="0"/>
        <c:axPos val="l"/>
        <c:majorGridlines/>
        <c:numFmt formatCode="#,##0.00" sourceLinked="1"/>
        <c:majorTickMark val="out"/>
        <c:minorTickMark val="none"/>
        <c:tickLblPos val="nextTo"/>
        <c:crossAx val="182956592"/>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Gesamtbilanz Jahr</a:t>
            </a:r>
            <a:r>
              <a:rPr lang="de-DE" baseline="0"/>
              <a:t> 3</a:t>
            </a:r>
            <a:endParaRPr lang="de-DE"/>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'THG-Bilanz'!$S$280:$S$300</c:f>
              <c:strCache>
                <c:ptCount val="21"/>
                <c:pt idx="0">
                  <c:v>Heizenergie</c:v>
                </c:pt>
                <c:pt idx="1">
                  <c:v>Prozessenergie</c:v>
                </c:pt>
                <c:pt idx="2">
                  <c:v>Fuhrpark</c:v>
                </c:pt>
                <c:pt idx="3">
                  <c:v>Kältemittel</c:v>
                </c:pt>
                <c:pt idx="4">
                  <c:v>Strom</c:v>
                </c:pt>
                <c:pt idx="5">
                  <c:v>Fernwärme</c:v>
                </c:pt>
                <c:pt idx="6">
                  <c:v>Vorkette aus Energieverbräuchen</c:v>
                </c:pt>
                <c:pt idx="7">
                  <c:v>Vorkette Installation PV-Anlage</c:v>
                </c:pt>
                <c:pt idx="8">
                  <c:v>Wasser</c:v>
                </c:pt>
                <c:pt idx="9">
                  <c:v>Abfall</c:v>
                </c:pt>
                <c:pt idx="10">
                  <c:v>Bezogene Güter</c:v>
                </c:pt>
                <c:pt idx="11">
                  <c:v>Dienstreisen</c:v>
                </c:pt>
                <c:pt idx="12">
                  <c:v>Pendleremissionen</c:v>
                </c:pt>
                <c:pt idx="13">
                  <c:v>Pendleremissionen</c:v>
                </c:pt>
                <c:pt idx="14">
                  <c:v>Pendleremissionen</c:v>
                </c:pt>
                <c:pt idx="15">
                  <c:v>Homeoffice</c:v>
                </c:pt>
                <c:pt idx="16">
                  <c:v>Anreise Dienstleistende</c:v>
                </c:pt>
                <c:pt idx="17">
                  <c:v>Transport (vorgelagert)</c:v>
                </c:pt>
                <c:pt idx="18">
                  <c:v>Transport (nachgelagert)</c:v>
                </c:pt>
                <c:pt idx="19">
                  <c:v>Angemietete Liegenschaften</c:v>
                </c:pt>
                <c:pt idx="20">
                  <c:v>Veranstaltungen</c:v>
                </c:pt>
              </c:strCache>
            </c:strRef>
          </c:cat>
          <c:val>
            <c:numRef>
              <c:f>'THG-Bilanz'!$V$280:$V$300</c:f>
              <c:numCache>
                <c:formatCode>#,##0.00</c:formatCode>
                <c:ptCount val="21"/>
                <c:pt idx="0">
                  <c:v>0</c:v>
                </c:pt>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numCache>
            </c:numRef>
          </c:val>
          <c:extLst>
            <c:ext xmlns:c16="http://schemas.microsoft.com/office/drawing/2014/chart" uri="{C3380CC4-5D6E-409C-BE32-E72D297353CC}">
              <c16:uniqueId val="{00000000-8DCA-4B13-9E29-076957C8FC2B}"/>
            </c:ext>
          </c:extLst>
        </c:ser>
        <c:dLbls>
          <c:showLegendKey val="0"/>
          <c:showVal val="0"/>
          <c:showCatName val="0"/>
          <c:showSerName val="0"/>
          <c:showPercent val="0"/>
          <c:showBubbleSize val="0"/>
        </c:dLbls>
        <c:gapWidth val="100"/>
        <c:axId val="87471184"/>
        <c:axId val="87491344"/>
      </c:barChart>
      <c:catAx>
        <c:axId val="87471184"/>
        <c:scaling>
          <c:orientation val="minMax"/>
        </c:scaling>
        <c:delete val="0"/>
        <c:axPos val="b"/>
        <c:numFmt formatCode="General" sourceLinked="1"/>
        <c:majorTickMark val="out"/>
        <c:minorTickMark val="none"/>
        <c:tickLblPos val="nextTo"/>
        <c:crossAx val="87491344"/>
        <c:crosses val="autoZero"/>
        <c:auto val="1"/>
        <c:lblAlgn val="ctr"/>
        <c:lblOffset val="100"/>
        <c:noMultiLvlLbl val="0"/>
      </c:catAx>
      <c:valAx>
        <c:axId val="87491344"/>
        <c:scaling>
          <c:orientation val="minMax"/>
        </c:scaling>
        <c:delete val="0"/>
        <c:axPos val="l"/>
        <c:majorGridlines/>
        <c:numFmt formatCode="#,##0.00" sourceLinked="1"/>
        <c:majorTickMark val="out"/>
        <c:minorTickMark val="none"/>
        <c:tickLblPos val="nextTo"/>
        <c:crossAx val="87471184"/>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2</xdr:row>
      <xdr:rowOff>95250</xdr:rowOff>
    </xdr:from>
    <xdr:to>
      <xdr:col>3</xdr:col>
      <xdr:colOff>5559208</xdr:colOff>
      <xdr:row>6</xdr:row>
      <xdr:rowOff>95857</xdr:rowOff>
    </xdr:to>
    <xdr:pic>
      <xdr:nvPicPr>
        <xdr:cNvPr id="3" name="Grafik 2">
          <a:extLst>
            <a:ext uri="{FF2B5EF4-FFF2-40B4-BE49-F238E27FC236}">
              <a16:creationId xmlns:a16="http://schemas.microsoft.com/office/drawing/2014/main" id="{17225D56-BE27-4A76-94DA-D09BE3553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419100"/>
          <a:ext cx="2168308" cy="848332"/>
        </a:xfrm>
        <a:prstGeom prst="rect">
          <a:avLst/>
        </a:prstGeom>
      </xdr:spPr>
    </xdr:pic>
    <xdr:clientData/>
  </xdr:twoCellAnchor>
  <xdr:twoCellAnchor editAs="oneCell">
    <xdr:from>
      <xdr:col>2</xdr:col>
      <xdr:colOff>28575</xdr:colOff>
      <xdr:row>50</xdr:row>
      <xdr:rowOff>847725</xdr:rowOff>
    </xdr:from>
    <xdr:to>
      <xdr:col>3</xdr:col>
      <xdr:colOff>4043944</xdr:colOff>
      <xdr:row>51</xdr:row>
      <xdr:rowOff>854141</xdr:rowOff>
    </xdr:to>
    <xdr:pic>
      <xdr:nvPicPr>
        <xdr:cNvPr id="2" name="Grafik 1">
          <a:extLst>
            <a:ext uri="{FF2B5EF4-FFF2-40B4-BE49-F238E27FC236}">
              <a16:creationId xmlns:a16="http://schemas.microsoft.com/office/drawing/2014/main" id="{84CA0CD4-DC91-EF47-B8EC-BD363388B81C}"/>
            </a:ext>
          </a:extLst>
        </xdr:cNvPr>
        <xdr:cNvPicPr>
          <a:picLocks noChangeAspect="1"/>
        </xdr:cNvPicPr>
      </xdr:nvPicPr>
      <xdr:blipFill>
        <a:blip xmlns:r="http://schemas.openxmlformats.org/officeDocument/2006/relationships" r:embed="rId2"/>
        <a:stretch>
          <a:fillRect/>
        </a:stretch>
      </xdr:blipFill>
      <xdr:spPr>
        <a:xfrm>
          <a:off x="796925" y="13401675"/>
          <a:ext cx="4777369" cy="1174815"/>
        </a:xfrm>
        <a:prstGeom prst="rect">
          <a:avLst/>
        </a:prstGeom>
      </xdr:spPr>
    </xdr:pic>
    <xdr:clientData/>
  </xdr:twoCellAnchor>
  <xdr:twoCellAnchor editAs="oneCell">
    <xdr:from>
      <xdr:col>3</xdr:col>
      <xdr:colOff>5952068</xdr:colOff>
      <xdr:row>3</xdr:row>
      <xdr:rowOff>39511</xdr:rowOff>
    </xdr:from>
    <xdr:to>
      <xdr:col>5</xdr:col>
      <xdr:colOff>427569</xdr:colOff>
      <xdr:row>6</xdr:row>
      <xdr:rowOff>85725</xdr:rowOff>
    </xdr:to>
    <xdr:pic>
      <xdr:nvPicPr>
        <xdr:cNvPr id="5" name="Grafik 4">
          <a:extLst>
            <a:ext uri="{FF2B5EF4-FFF2-40B4-BE49-F238E27FC236}">
              <a16:creationId xmlns:a16="http://schemas.microsoft.com/office/drawing/2014/main" id="{033DA158-3502-046E-8534-B179379C56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44318" y="515761"/>
          <a:ext cx="1576918" cy="744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39</xdr:row>
      <xdr:rowOff>57150</xdr:rowOff>
    </xdr:from>
    <xdr:to>
      <xdr:col>13</xdr:col>
      <xdr:colOff>180975</xdr:colOff>
      <xdr:row>69</xdr:row>
      <xdr:rowOff>85725</xdr:rowOff>
    </xdr:to>
    <xdr:graphicFrame macro="">
      <xdr:nvGraphicFramePr>
        <xdr:cNvPr id="2" name="Chart 2088">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48</xdr:row>
      <xdr:rowOff>142875</xdr:rowOff>
    </xdr:from>
    <xdr:to>
      <xdr:col>13</xdr:col>
      <xdr:colOff>161925</xdr:colOff>
      <xdr:row>80</xdr:row>
      <xdr:rowOff>47625</xdr:rowOff>
    </xdr:to>
    <xdr:graphicFrame macro="">
      <xdr:nvGraphicFramePr>
        <xdr:cNvPr id="2" name="Chart 209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45</xdr:row>
      <xdr:rowOff>152400</xdr:rowOff>
    </xdr:from>
    <xdr:to>
      <xdr:col>13</xdr:col>
      <xdr:colOff>695325</xdr:colOff>
      <xdr:row>77</xdr:row>
      <xdr:rowOff>57150</xdr:rowOff>
    </xdr:to>
    <xdr:graphicFrame macro="">
      <xdr:nvGraphicFramePr>
        <xdr:cNvPr id="2" name="Chart 209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145676</xdr:colOff>
      <xdr:row>183</xdr:row>
      <xdr:rowOff>152400</xdr:rowOff>
    </xdr:from>
    <xdr:to>
      <xdr:col>18</xdr:col>
      <xdr:colOff>1613647</xdr:colOff>
      <xdr:row>206</xdr:row>
      <xdr:rowOff>145675</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235882</xdr:colOff>
      <xdr:row>183</xdr:row>
      <xdr:rowOff>153296</xdr:rowOff>
    </xdr:from>
    <xdr:to>
      <xdr:col>25</xdr:col>
      <xdr:colOff>83930</xdr:colOff>
      <xdr:row>207</xdr:row>
      <xdr:rowOff>19945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22413</xdr:colOff>
      <xdr:row>221</xdr:row>
      <xdr:rowOff>107576</xdr:rowOff>
    </xdr:from>
    <xdr:to>
      <xdr:col>18</xdr:col>
      <xdr:colOff>549088</xdr:colOff>
      <xdr:row>246</xdr:row>
      <xdr:rowOff>100853</xdr:rowOff>
    </xdr:to>
    <xdr:graphicFrame macro="">
      <xdr:nvGraphicFramePr>
        <xdr:cNvPr id="4" name="Diagramm 3">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xdr:colOff>
      <xdr:row>248</xdr:row>
      <xdr:rowOff>156881</xdr:rowOff>
    </xdr:from>
    <xdr:to>
      <xdr:col>18</xdr:col>
      <xdr:colOff>571499</xdr:colOff>
      <xdr:row>274</xdr:row>
      <xdr:rowOff>0</xdr:rowOff>
    </xdr:to>
    <xdr:graphicFrame macro="">
      <xdr:nvGraphicFramePr>
        <xdr:cNvPr id="6" name="Diagramm 5">
          <a:extLst>
            <a:ext uri="{FF2B5EF4-FFF2-40B4-BE49-F238E27FC236}">
              <a16:creationId xmlns:a16="http://schemas.microsoft.com/office/drawing/2014/main" id="{00000000-0008-0000-1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54124</xdr:colOff>
      <xdr:row>305</xdr:row>
      <xdr:rowOff>125394</xdr:rowOff>
    </xdr:from>
    <xdr:to>
      <xdr:col>18</xdr:col>
      <xdr:colOff>901625</xdr:colOff>
      <xdr:row>326</xdr:row>
      <xdr:rowOff>122256</xdr:rowOff>
    </xdr:to>
    <xdr:graphicFrame macro="">
      <xdr:nvGraphicFramePr>
        <xdr:cNvPr id="7" name="Diagramm 6">
          <a:extLst>
            <a:ext uri="{FF2B5EF4-FFF2-40B4-BE49-F238E27FC236}">
              <a16:creationId xmlns:a16="http://schemas.microsoft.com/office/drawing/2014/main" id="{00000000-0008-0000-1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1123950</xdr:colOff>
      <xdr:row>305</xdr:row>
      <xdr:rowOff>123825</xdr:rowOff>
    </xdr:from>
    <xdr:to>
      <xdr:col>23</xdr:col>
      <xdr:colOff>658906</xdr:colOff>
      <xdr:row>326</xdr:row>
      <xdr:rowOff>124497</xdr:rowOff>
    </xdr:to>
    <xdr:graphicFrame macro="">
      <xdr:nvGraphicFramePr>
        <xdr:cNvPr id="8" name="Diagramm 7">
          <a:extLst>
            <a:ext uri="{FF2B5EF4-FFF2-40B4-BE49-F238E27FC236}">
              <a16:creationId xmlns:a16="http://schemas.microsoft.com/office/drawing/2014/main" id="{3B663323-931E-44A6-9323-18F3787C0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85725</xdr:colOff>
      <xdr:row>328</xdr:row>
      <xdr:rowOff>0</xdr:rowOff>
    </xdr:from>
    <xdr:to>
      <xdr:col>18</xdr:col>
      <xdr:colOff>925606</xdr:colOff>
      <xdr:row>349</xdr:row>
      <xdr:rowOff>672</xdr:rowOff>
    </xdr:to>
    <xdr:graphicFrame macro="">
      <xdr:nvGraphicFramePr>
        <xdr:cNvPr id="9" name="Diagramm 8">
          <a:extLst>
            <a:ext uri="{FF2B5EF4-FFF2-40B4-BE49-F238E27FC236}">
              <a16:creationId xmlns:a16="http://schemas.microsoft.com/office/drawing/2014/main" id="{DC9815B7-8366-46C6-A0F6-7CC7F8522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1162050</xdr:colOff>
      <xdr:row>327</xdr:row>
      <xdr:rowOff>152400</xdr:rowOff>
    </xdr:from>
    <xdr:to>
      <xdr:col>23</xdr:col>
      <xdr:colOff>704626</xdr:colOff>
      <xdr:row>348</xdr:row>
      <xdr:rowOff>153072</xdr:rowOff>
    </xdr:to>
    <xdr:graphicFrame macro="">
      <xdr:nvGraphicFramePr>
        <xdr:cNvPr id="10" name="Diagramm 9">
          <a:extLst>
            <a:ext uri="{FF2B5EF4-FFF2-40B4-BE49-F238E27FC236}">
              <a16:creationId xmlns:a16="http://schemas.microsoft.com/office/drawing/2014/main" id="{4198FF30-414E-404F-9142-039873CF6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1629682</xdr:colOff>
      <xdr:row>221</xdr:row>
      <xdr:rowOff>139246</xdr:rowOff>
    </xdr:from>
    <xdr:to>
      <xdr:col>30</xdr:col>
      <xdr:colOff>139324</xdr:colOff>
      <xdr:row>246</xdr:row>
      <xdr:rowOff>132523</xdr:rowOff>
    </xdr:to>
    <xdr:graphicFrame macro="">
      <xdr:nvGraphicFramePr>
        <xdr:cNvPr id="13" name="Diagramm 12">
          <a:extLst>
            <a:ext uri="{FF2B5EF4-FFF2-40B4-BE49-F238E27FC236}">
              <a16:creationId xmlns:a16="http://schemas.microsoft.com/office/drawing/2014/main" id="{EA602522-26A9-44D3-8B54-49BAB7EB7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789214</xdr:colOff>
      <xdr:row>221</xdr:row>
      <xdr:rowOff>136071</xdr:rowOff>
    </xdr:from>
    <xdr:to>
      <xdr:col>48</xdr:col>
      <xdr:colOff>216886</xdr:colOff>
      <xdr:row>246</xdr:row>
      <xdr:rowOff>126173</xdr:rowOff>
    </xdr:to>
    <xdr:graphicFrame macro="">
      <xdr:nvGraphicFramePr>
        <xdr:cNvPr id="14" name="Diagramm 13">
          <a:extLst>
            <a:ext uri="{FF2B5EF4-FFF2-40B4-BE49-F238E27FC236}">
              <a16:creationId xmlns:a16="http://schemas.microsoft.com/office/drawing/2014/main" id="{B972EFDF-7841-4E54-A992-32D37BD05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1</xdr:colOff>
      <xdr:row>306</xdr:row>
      <xdr:rowOff>17318</xdr:rowOff>
    </xdr:from>
    <xdr:to>
      <xdr:col>32</xdr:col>
      <xdr:colOff>204017</xdr:colOff>
      <xdr:row>327</xdr:row>
      <xdr:rowOff>17991</xdr:rowOff>
    </xdr:to>
    <xdr:graphicFrame macro="">
      <xdr:nvGraphicFramePr>
        <xdr:cNvPr id="16" name="Diagramm 15">
          <a:extLst>
            <a:ext uri="{FF2B5EF4-FFF2-40B4-BE49-F238E27FC236}">
              <a16:creationId xmlns:a16="http://schemas.microsoft.com/office/drawing/2014/main" id="{E03728A1-9A31-422A-B607-0349130D2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7791</xdr:colOff>
      <xdr:row>328</xdr:row>
      <xdr:rowOff>31460</xdr:rowOff>
    </xdr:from>
    <xdr:to>
      <xdr:col>32</xdr:col>
      <xdr:colOff>277091</xdr:colOff>
      <xdr:row>349</xdr:row>
      <xdr:rowOff>103909</xdr:rowOff>
    </xdr:to>
    <xdr:graphicFrame macro="">
      <xdr:nvGraphicFramePr>
        <xdr:cNvPr id="17" name="Diagramm 16">
          <a:extLst>
            <a:ext uri="{FF2B5EF4-FFF2-40B4-BE49-F238E27FC236}">
              <a16:creationId xmlns:a16="http://schemas.microsoft.com/office/drawing/2014/main" id="{A6AD9C3E-F964-45FC-920B-60A6BAD9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367</xdr:row>
      <xdr:rowOff>0</xdr:rowOff>
    </xdr:from>
    <xdr:to>
      <xdr:col>18</xdr:col>
      <xdr:colOff>847501</xdr:colOff>
      <xdr:row>400</xdr:row>
      <xdr:rowOff>99786</xdr:rowOff>
    </xdr:to>
    <xdr:graphicFrame macro="">
      <xdr:nvGraphicFramePr>
        <xdr:cNvPr id="15" name="Diagramm 14">
          <a:extLst>
            <a:ext uri="{FF2B5EF4-FFF2-40B4-BE49-F238E27FC236}">
              <a16:creationId xmlns:a16="http://schemas.microsoft.com/office/drawing/2014/main" id="{6D17FED0-532F-453C-B16E-3E99C8D41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402</xdr:row>
      <xdr:rowOff>0</xdr:rowOff>
    </xdr:from>
    <xdr:to>
      <xdr:col>18</xdr:col>
      <xdr:colOff>847501</xdr:colOff>
      <xdr:row>435</xdr:row>
      <xdr:rowOff>99786</xdr:rowOff>
    </xdr:to>
    <xdr:graphicFrame macro="">
      <xdr:nvGraphicFramePr>
        <xdr:cNvPr id="19" name="Diagramm 18">
          <a:extLst>
            <a:ext uri="{FF2B5EF4-FFF2-40B4-BE49-F238E27FC236}">
              <a16:creationId xmlns:a16="http://schemas.microsoft.com/office/drawing/2014/main" id="{AE9731AF-0F3A-4870-BC02-F1EA6F272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1270001</xdr:colOff>
      <xdr:row>366</xdr:row>
      <xdr:rowOff>145143</xdr:rowOff>
    </xdr:from>
    <xdr:to>
      <xdr:col>32</xdr:col>
      <xdr:colOff>774930</xdr:colOff>
      <xdr:row>400</xdr:row>
      <xdr:rowOff>81643</xdr:rowOff>
    </xdr:to>
    <xdr:graphicFrame macro="">
      <xdr:nvGraphicFramePr>
        <xdr:cNvPr id="20" name="Diagramm 19">
          <a:extLst>
            <a:ext uri="{FF2B5EF4-FFF2-40B4-BE49-F238E27FC236}">
              <a16:creationId xmlns:a16="http://schemas.microsoft.com/office/drawing/2014/main" id="{95398807-AF9D-42E0-B7D4-8A9347FEE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33</xdr:col>
      <xdr:colOff>462643</xdr:colOff>
      <xdr:row>366</xdr:row>
      <xdr:rowOff>117928</xdr:rowOff>
    </xdr:from>
    <xdr:to>
      <xdr:col>54</xdr:col>
      <xdr:colOff>194358</xdr:colOff>
      <xdr:row>400</xdr:row>
      <xdr:rowOff>54428</xdr:rowOff>
    </xdr:to>
    <xdr:graphicFrame macro="">
      <xdr:nvGraphicFramePr>
        <xdr:cNvPr id="22" name="Diagramm 21">
          <a:extLst>
            <a:ext uri="{FF2B5EF4-FFF2-40B4-BE49-F238E27FC236}">
              <a16:creationId xmlns:a16="http://schemas.microsoft.com/office/drawing/2014/main" id="{99971D39-8299-49CD-8424-58FE299FF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1242787</xdr:colOff>
      <xdr:row>402</xdr:row>
      <xdr:rowOff>72572</xdr:rowOff>
    </xdr:from>
    <xdr:to>
      <xdr:col>32</xdr:col>
      <xdr:colOff>747716</xdr:colOff>
      <xdr:row>436</xdr:row>
      <xdr:rowOff>9072</xdr:rowOff>
    </xdr:to>
    <xdr:graphicFrame macro="">
      <xdr:nvGraphicFramePr>
        <xdr:cNvPr id="23" name="Diagramm 22">
          <a:extLst>
            <a:ext uri="{FF2B5EF4-FFF2-40B4-BE49-F238E27FC236}">
              <a16:creationId xmlns:a16="http://schemas.microsoft.com/office/drawing/2014/main" id="{3E8D0AA6-6A1A-4BD0-B4F2-7BC3C46A6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33</xdr:col>
      <xdr:colOff>435429</xdr:colOff>
      <xdr:row>402</xdr:row>
      <xdr:rowOff>45357</xdr:rowOff>
    </xdr:from>
    <xdr:to>
      <xdr:col>54</xdr:col>
      <xdr:colOff>167144</xdr:colOff>
      <xdr:row>435</xdr:row>
      <xdr:rowOff>145143</xdr:rowOff>
    </xdr:to>
    <xdr:graphicFrame macro="">
      <xdr:nvGraphicFramePr>
        <xdr:cNvPr id="24" name="Diagramm 23">
          <a:extLst>
            <a:ext uri="{FF2B5EF4-FFF2-40B4-BE49-F238E27FC236}">
              <a16:creationId xmlns:a16="http://schemas.microsoft.com/office/drawing/2014/main" id="{AAFDC8FC-CC5C-4E17-A24D-84B908223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AAE0C0-9DCA-424B-8359-F21B6992BF79}" name="Tabelle1" displayName="Tabelle1" ref="A12:J51" totalsRowShown="0" headerRowDxfId="23" headerRowBorderDxfId="22">
  <autoFilter ref="A12:J51" xr:uid="{13AAE0C0-9DCA-424B-8359-F21B6992BF79}"/>
  <tableColumns count="10">
    <tableColumn id="1" xr3:uid="{3F4C5783-19B0-499D-8B82-FB46C466F239}" name="Scope" dataDxfId="21"/>
    <tableColumn id="2" xr3:uid="{2ACF1F29-C2B5-4FD0-94DC-1505845E445D}" name="Emissionsquellen" dataDxfId="20"/>
    <tableColumn id="3" xr3:uid="{66A4851A-8F47-451B-AC42-145A98334D9E}" name="Spezifizierung" dataDxfId="19"/>
    <tableColumn id="4" xr3:uid="{D29B0573-4DA6-44D6-A88C-354500297E85}" name="Datenquelle_x000a_Woher stammen die Daten? → z.B. Logbuch, Zählerstand." dataDxfId="18"/>
    <tableColumn id="5" xr3:uid="{A76FAB49-6643-438B-9057-1E151B38417B}" name="Art der Quelle_x000a_(z.B. Messung, Schätzung, Rechnung)_x000a_" dataDxfId="17"/>
    <tableColumn id="6" xr3:uid="{97C20425-8799-4516-BE6F-1348588A8468}" name="Datenlieferant_x000a_(Wer liefert die Daten? → Name der Person oder Abteilung)" dataDxfId="16"/>
    <tableColumn id="7" xr3:uid="{C719AAFB-E96F-4B88-AE6A-D69D2E508F43}" name="Datenqualität_x000a_[hoch - mittel - gering]" dataDxfId="15"/>
    <tableColumn id="10" xr3:uid="{62AF6C21-A6A8-4F10-88CE-685D8563D2DC}" name="Erläuterung" dataDxfId="14"/>
    <tableColumn id="9" xr3:uid="{736CD50A-F204-4C82-8378-74E614889973}" name="Verbesserungs-potential" dataDxfId="13"/>
    <tableColumn id="8" xr3:uid="{46828BA9-8C8E-464A-AC0B-96730B66E4FD}" name="Kommentar _x000a_(z.B. zu Änderung der Datenerhebungsweise bei mehrjähriger Erhebung)" dataDxfId="12"/>
  </tableColumns>
  <tableStyleInfo name="Tabellenformat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limaschutzstiftung-bw.de/fileadmin/bw-stiftung/Publikationen/Klimaschutzstiftung/BM_BWzero/BWzero_BM1_Leitfaden_THG-Bilanzieru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2.v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3:H63"/>
  <sheetViews>
    <sheetView showGridLines="0" tabSelected="1" topLeftCell="A6" zoomScale="90" zoomScaleNormal="90" workbookViewId="0">
      <selection activeCell="C14" sqref="C14:D14"/>
    </sheetView>
  </sheetViews>
  <sheetFormatPr baseColWidth="10" defaultColWidth="11.42578125" defaultRowHeight="12.75" x14ac:dyDescent="0.2"/>
  <cols>
    <col min="1" max="1" width="5.85546875" customWidth="1"/>
    <col min="2" max="2" width="5.140625" customWidth="1"/>
    <col min="4" max="4" width="95.140625" customWidth="1"/>
  </cols>
  <sheetData>
    <row r="3" spans="2:8" x14ac:dyDescent="0.2">
      <c r="B3" s="154"/>
      <c r="C3" s="122"/>
      <c r="D3" s="122"/>
      <c r="E3" s="122"/>
      <c r="F3" s="123"/>
    </row>
    <row r="4" spans="2:8" ht="18" x14ac:dyDescent="0.25">
      <c r="B4" s="155"/>
      <c r="C4" s="699" t="s">
        <v>0</v>
      </c>
      <c r="D4" s="699"/>
      <c r="E4" s="1"/>
      <c r="F4" s="156"/>
      <c r="G4" s="1"/>
      <c r="H4" s="1"/>
    </row>
    <row r="5" spans="2:8" ht="18" x14ac:dyDescent="0.25">
      <c r="B5" s="155"/>
      <c r="C5" s="354"/>
      <c r="D5" s="1"/>
      <c r="E5" s="1"/>
      <c r="F5" s="156"/>
      <c r="G5" s="1"/>
      <c r="H5" s="1"/>
    </row>
    <row r="6" spans="2:8" ht="18" x14ac:dyDescent="0.25">
      <c r="B6" s="155"/>
      <c r="C6" s="354"/>
      <c r="D6" s="1"/>
      <c r="E6" s="1"/>
      <c r="F6" s="156"/>
      <c r="G6" s="1"/>
      <c r="H6" s="1"/>
    </row>
    <row r="7" spans="2:8" ht="18" x14ac:dyDescent="0.25">
      <c r="B7" s="155"/>
      <c r="C7" s="354"/>
      <c r="D7" s="1"/>
      <c r="E7" s="1"/>
      <c r="F7" s="156"/>
      <c r="G7" s="1"/>
      <c r="H7" s="1"/>
    </row>
    <row r="8" spans="2:8" ht="18" x14ac:dyDescent="0.25">
      <c r="B8" s="155"/>
      <c r="C8" s="699" t="s">
        <v>1</v>
      </c>
      <c r="D8" s="699"/>
      <c r="E8" s="1"/>
      <c r="F8" s="156"/>
      <c r="G8" s="1"/>
      <c r="H8" s="1"/>
    </row>
    <row r="9" spans="2:8" ht="13.5" customHeight="1" x14ac:dyDescent="0.2">
      <c r="B9" s="155"/>
      <c r="C9" s="697" t="s">
        <v>572</v>
      </c>
      <c r="D9" s="697"/>
      <c r="E9" s="697"/>
      <c r="F9" s="156"/>
      <c r="G9" s="1"/>
      <c r="H9" s="1"/>
    </row>
    <row r="10" spans="2:8" x14ac:dyDescent="0.2">
      <c r="B10" s="155"/>
      <c r="C10" s="697"/>
      <c r="D10" s="697"/>
      <c r="E10" s="697"/>
      <c r="F10" s="156"/>
      <c r="G10" s="1"/>
      <c r="H10" s="1"/>
    </row>
    <row r="11" spans="2:8" x14ac:dyDescent="0.2">
      <c r="B11" s="155"/>
      <c r="C11" s="697"/>
      <c r="D11" s="697"/>
      <c r="E11" s="697"/>
      <c r="F11" s="156"/>
      <c r="G11" s="1"/>
      <c r="H11" s="1"/>
    </row>
    <row r="12" spans="2:8" x14ac:dyDescent="0.2">
      <c r="B12" s="155"/>
      <c r="C12" s="697"/>
      <c r="D12" s="697"/>
      <c r="E12" s="697"/>
      <c r="F12" s="156"/>
      <c r="G12" s="1"/>
      <c r="H12" s="1"/>
    </row>
    <row r="13" spans="2:8" ht="27" customHeight="1" x14ac:dyDescent="0.2">
      <c r="B13" s="155"/>
      <c r="C13" s="697"/>
      <c r="D13" s="697"/>
      <c r="E13" s="697"/>
      <c r="F13" s="156"/>
      <c r="G13" s="1"/>
      <c r="H13" s="1"/>
    </row>
    <row r="14" spans="2:8" ht="25.5" customHeight="1" x14ac:dyDescent="0.2">
      <c r="B14" s="155"/>
      <c r="C14" s="702" t="s">
        <v>573</v>
      </c>
      <c r="D14" s="702"/>
      <c r="E14" s="667"/>
      <c r="F14" s="156"/>
      <c r="G14" s="1"/>
      <c r="H14" s="1"/>
    </row>
    <row r="15" spans="2:8" x14ac:dyDescent="0.2">
      <c r="B15" s="155"/>
      <c r="C15" s="658"/>
      <c r="D15" s="658"/>
      <c r="E15" s="658"/>
      <c r="F15" s="156"/>
      <c r="G15" s="1"/>
      <c r="H15" s="1"/>
    </row>
    <row r="16" spans="2:8" x14ac:dyDescent="0.2">
      <c r="B16" s="155"/>
      <c r="C16" s="701" t="s">
        <v>2</v>
      </c>
      <c r="D16" s="701"/>
      <c r="E16" s="701"/>
      <c r="F16" s="156"/>
      <c r="G16" s="1"/>
      <c r="H16" s="1"/>
    </row>
    <row r="17" spans="2:8" x14ac:dyDescent="0.2">
      <c r="B17" s="155"/>
      <c r="C17" s="1" t="s">
        <v>3</v>
      </c>
      <c r="D17" s="1"/>
      <c r="E17" s="1"/>
      <c r="F17" s="156"/>
      <c r="G17" s="1"/>
      <c r="H17" s="1"/>
    </row>
    <row r="18" spans="2:8" x14ac:dyDescent="0.2">
      <c r="B18" s="155"/>
      <c r="D18" s="1"/>
      <c r="E18" s="1"/>
      <c r="F18" s="156"/>
      <c r="G18" s="1"/>
      <c r="H18" s="1"/>
    </row>
    <row r="19" spans="2:8" x14ac:dyDescent="0.2">
      <c r="B19" s="155"/>
      <c r="C19" s="356"/>
      <c r="D19" s="1" t="s">
        <v>4</v>
      </c>
      <c r="E19" s="1"/>
      <c r="F19" s="156"/>
      <c r="G19" s="1"/>
      <c r="H19" s="1"/>
    </row>
    <row r="20" spans="2:8" x14ac:dyDescent="0.2">
      <c r="B20" s="155"/>
      <c r="C20" s="357"/>
      <c r="D20" s="1" t="s">
        <v>5</v>
      </c>
      <c r="E20" s="1"/>
      <c r="F20" s="156"/>
      <c r="G20" s="1"/>
      <c r="H20" s="1"/>
    </row>
    <row r="21" spans="2:8" x14ac:dyDescent="0.2">
      <c r="B21" s="155"/>
      <c r="C21" s="1"/>
      <c r="D21" s="1"/>
      <c r="E21" s="1"/>
      <c r="F21" s="156"/>
      <c r="G21" s="1"/>
      <c r="H21" s="1"/>
    </row>
    <row r="22" spans="2:8" x14ac:dyDescent="0.2">
      <c r="B22" s="155"/>
      <c r="C22" s="663" t="s">
        <v>6</v>
      </c>
      <c r="D22" s="663"/>
      <c r="E22" s="1"/>
      <c r="F22" s="156"/>
      <c r="G22" s="1"/>
      <c r="H22" s="1"/>
    </row>
    <row r="23" spans="2:8" x14ac:dyDescent="0.2">
      <c r="B23" s="155"/>
      <c r="C23" s="358"/>
      <c r="D23" s="1" t="s">
        <v>7</v>
      </c>
      <c r="E23" s="1"/>
      <c r="F23" s="156"/>
      <c r="G23" s="1"/>
      <c r="H23" s="1"/>
    </row>
    <row r="24" spans="2:8" x14ac:dyDescent="0.2">
      <c r="B24" s="155"/>
      <c r="C24" s="359"/>
      <c r="D24" s="1" t="s">
        <v>8</v>
      </c>
      <c r="E24" s="1"/>
      <c r="F24" s="156"/>
      <c r="G24" s="1"/>
      <c r="H24" s="1"/>
    </row>
    <row r="25" spans="2:8" ht="13.5" thickBot="1" x14ac:dyDescent="0.25">
      <c r="B25" s="155"/>
      <c r="C25" s="223"/>
      <c r="D25" s="1" t="s">
        <v>9</v>
      </c>
      <c r="E25" s="1"/>
      <c r="F25" s="156"/>
      <c r="G25" s="1"/>
      <c r="H25" s="1"/>
    </row>
    <row r="26" spans="2:8" ht="14.25" thickTop="1" thickBot="1" x14ac:dyDescent="0.25">
      <c r="B26" s="155"/>
      <c r="C26" s="360"/>
      <c r="D26" s="700" t="s">
        <v>10</v>
      </c>
      <c r="E26" s="1"/>
      <c r="F26" s="156"/>
      <c r="G26" s="1"/>
      <c r="H26" s="1"/>
    </row>
    <row r="27" spans="2:8" ht="14.25" thickTop="1" thickBot="1" x14ac:dyDescent="0.25">
      <c r="B27" s="155"/>
      <c r="C27" s="361"/>
      <c r="D27" s="700"/>
      <c r="E27" s="1"/>
      <c r="F27" s="156"/>
      <c r="G27" s="1"/>
      <c r="H27" s="1"/>
    </row>
    <row r="28" spans="2:8" ht="13.5" thickTop="1" x14ac:dyDescent="0.2">
      <c r="B28" s="155"/>
      <c r="C28" s="40"/>
      <c r="D28" s="461"/>
      <c r="E28" s="1"/>
      <c r="F28" s="156"/>
      <c r="G28" s="1"/>
      <c r="H28" s="1"/>
    </row>
    <row r="29" spans="2:8" x14ac:dyDescent="0.2">
      <c r="B29" s="155"/>
      <c r="C29" s="1"/>
      <c r="D29" s="1"/>
      <c r="E29" s="1"/>
      <c r="F29" s="156"/>
      <c r="G29" s="1"/>
      <c r="H29" s="1"/>
    </row>
    <row r="30" spans="2:8" x14ac:dyDescent="0.2">
      <c r="B30" s="155"/>
      <c r="C30" s="282" t="s">
        <v>11</v>
      </c>
      <c r="D30" s="1"/>
      <c r="E30" s="1"/>
      <c r="F30" s="156"/>
      <c r="G30" s="1"/>
      <c r="H30" s="1"/>
    </row>
    <row r="31" spans="2:8" s="137" customFormat="1" ht="251.45" customHeight="1" x14ac:dyDescent="0.2">
      <c r="B31" s="665"/>
      <c r="C31" s="697" t="s">
        <v>12</v>
      </c>
      <c r="D31" s="698"/>
      <c r="E31" s="698"/>
      <c r="F31" s="666"/>
    </row>
    <row r="32" spans="2:8" ht="19.5" customHeight="1" x14ac:dyDescent="0.2">
      <c r="B32" s="155"/>
      <c r="C32" s="282" t="s">
        <v>13</v>
      </c>
      <c r="D32" s="1"/>
      <c r="E32" s="1"/>
      <c r="F32" s="156"/>
      <c r="G32" s="1"/>
      <c r="H32" s="1"/>
    </row>
    <row r="33" spans="2:8" ht="16.5" customHeight="1" x14ac:dyDescent="0.2">
      <c r="B33" s="155"/>
      <c r="C33" s="697" t="s">
        <v>14</v>
      </c>
      <c r="D33" s="697"/>
      <c r="E33" s="697"/>
      <c r="F33" s="156"/>
      <c r="G33" s="1"/>
      <c r="H33" s="1"/>
    </row>
    <row r="34" spans="2:8" x14ac:dyDescent="0.2">
      <c r="B34" s="155"/>
      <c r="C34" s="697"/>
      <c r="D34" s="697"/>
      <c r="E34" s="697"/>
      <c r="F34" s="156"/>
      <c r="G34" s="1"/>
      <c r="H34" s="1"/>
    </row>
    <row r="35" spans="2:8" x14ac:dyDescent="0.2">
      <c r="B35" s="155"/>
      <c r="C35" s="697"/>
      <c r="D35" s="697"/>
      <c r="E35" s="697"/>
      <c r="F35" s="156"/>
      <c r="G35" s="1"/>
      <c r="H35" s="1"/>
    </row>
    <row r="36" spans="2:8" x14ac:dyDescent="0.2">
      <c r="B36" s="155"/>
      <c r="C36" s="697"/>
      <c r="D36" s="697"/>
      <c r="E36" s="697"/>
      <c r="F36" s="156"/>
      <c r="G36" s="1"/>
      <c r="H36" s="1"/>
    </row>
    <row r="37" spans="2:8" x14ac:dyDescent="0.2">
      <c r="B37" s="155"/>
      <c r="C37" s="697"/>
      <c r="D37" s="697"/>
      <c r="E37" s="697"/>
      <c r="F37" s="156"/>
      <c r="G37" s="1"/>
      <c r="H37" s="1"/>
    </row>
    <row r="38" spans="2:8" x14ac:dyDescent="0.2">
      <c r="B38" s="155"/>
      <c r="C38" s="697"/>
      <c r="D38" s="697"/>
      <c r="E38" s="697"/>
      <c r="F38" s="156"/>
      <c r="G38" s="1"/>
      <c r="H38" s="1"/>
    </row>
    <row r="39" spans="2:8" ht="156.75" customHeight="1" x14ac:dyDescent="0.2">
      <c r="B39" s="155"/>
      <c r="C39" s="697"/>
      <c r="D39" s="697"/>
      <c r="E39" s="697"/>
      <c r="F39" s="156"/>
      <c r="G39" s="1"/>
      <c r="H39" s="1"/>
    </row>
    <row r="40" spans="2:8" x14ac:dyDescent="0.2">
      <c r="B40" s="155"/>
      <c r="C40" s="664"/>
      <c r="D40" s="664"/>
      <c r="E40" s="664"/>
      <c r="F40" s="156"/>
      <c r="G40" s="1"/>
      <c r="H40" s="1"/>
    </row>
    <row r="41" spans="2:8" x14ac:dyDescent="0.2">
      <c r="B41" s="155"/>
      <c r="C41" s="677" t="s">
        <v>15</v>
      </c>
      <c r="D41" s="678"/>
      <c r="E41" s="678"/>
      <c r="F41" s="156"/>
      <c r="G41" s="1"/>
      <c r="H41" s="1"/>
    </row>
    <row r="42" spans="2:8" ht="13.5" customHeight="1" x14ac:dyDescent="0.2">
      <c r="B42" s="155"/>
      <c r="C42" s="703" t="s">
        <v>16</v>
      </c>
      <c r="D42" s="703"/>
      <c r="E42" s="703"/>
      <c r="F42" s="156"/>
      <c r="G42" s="1"/>
      <c r="H42" s="1"/>
    </row>
    <row r="43" spans="2:8" x14ac:dyDescent="0.2">
      <c r="B43" s="155"/>
      <c r="C43" s="703"/>
      <c r="D43" s="703"/>
      <c r="E43" s="703"/>
      <c r="F43" s="156"/>
      <c r="G43" s="1"/>
      <c r="H43" s="1"/>
    </row>
    <row r="44" spans="2:8" x14ac:dyDescent="0.2">
      <c r="B44" s="155"/>
      <c r="C44" s="703"/>
      <c r="D44" s="703"/>
      <c r="E44" s="703"/>
      <c r="F44" s="156"/>
      <c r="G44" s="1"/>
      <c r="H44" s="1"/>
    </row>
    <row r="45" spans="2:8" x14ac:dyDescent="0.2">
      <c r="B45" s="155"/>
      <c r="C45" s="703"/>
      <c r="D45" s="703"/>
      <c r="E45" s="703"/>
      <c r="F45" s="156"/>
      <c r="G45" s="1"/>
      <c r="H45" s="1"/>
    </row>
    <row r="46" spans="2:8" x14ac:dyDescent="0.2">
      <c r="B46" s="155"/>
      <c r="C46" s="703"/>
      <c r="D46" s="703"/>
      <c r="E46" s="703"/>
      <c r="F46" s="156"/>
      <c r="G46" s="1"/>
      <c r="H46" s="1"/>
    </row>
    <row r="47" spans="2:8" x14ac:dyDescent="0.2">
      <c r="B47" s="155"/>
      <c r="C47" s="703"/>
      <c r="D47" s="703"/>
      <c r="E47" s="703"/>
      <c r="F47" s="156"/>
      <c r="G47" s="1"/>
      <c r="H47" s="1"/>
    </row>
    <row r="48" spans="2:8" x14ac:dyDescent="0.2">
      <c r="B48" s="155"/>
      <c r="C48" s="703"/>
      <c r="D48" s="703"/>
      <c r="E48" s="703"/>
      <c r="F48" s="156"/>
      <c r="G48" s="1"/>
      <c r="H48" s="1"/>
    </row>
    <row r="49" spans="1:8" x14ac:dyDescent="0.2">
      <c r="B49" s="155"/>
      <c r="C49" s="679"/>
      <c r="D49" s="679"/>
      <c r="E49" s="679"/>
      <c r="F49" s="156"/>
      <c r="G49" s="1"/>
      <c r="H49" s="1"/>
    </row>
    <row r="50" spans="1:8" ht="46.5" customHeight="1" x14ac:dyDescent="0.2">
      <c r="B50" s="155"/>
      <c r="C50" s="703" t="s">
        <v>17</v>
      </c>
      <c r="D50" s="703"/>
      <c r="E50" s="703"/>
      <c r="F50" s="156"/>
      <c r="G50" s="1"/>
      <c r="H50" s="1"/>
    </row>
    <row r="51" spans="1:8" ht="92.1" customHeight="1" x14ac:dyDescent="0.2">
      <c r="B51" s="155"/>
      <c r="C51" s="703" t="s">
        <v>18</v>
      </c>
      <c r="D51" s="703"/>
      <c r="E51" s="703"/>
      <c r="F51" s="156"/>
      <c r="G51" s="1"/>
      <c r="H51" s="1"/>
    </row>
    <row r="52" spans="1:8" ht="81.95" customHeight="1" x14ac:dyDescent="0.2">
      <c r="B52" s="155"/>
      <c r="C52" s="679"/>
      <c r="D52" s="679"/>
      <c r="E52" s="679"/>
      <c r="F52" s="156"/>
      <c r="G52" s="1"/>
      <c r="H52" s="1"/>
    </row>
    <row r="53" spans="1:8" ht="34.5" customHeight="1" x14ac:dyDescent="0.2">
      <c r="B53" s="155"/>
      <c r="C53" s="703" t="s">
        <v>19</v>
      </c>
      <c r="D53" s="703"/>
      <c r="E53" s="703"/>
      <c r="F53" s="156"/>
      <c r="G53" s="1"/>
      <c r="H53" s="1"/>
    </row>
    <row r="54" spans="1:8" ht="48" customHeight="1" x14ac:dyDescent="0.2">
      <c r="B54" s="155"/>
      <c r="C54" s="703" t="s">
        <v>20</v>
      </c>
      <c r="D54" s="703"/>
      <c r="E54" s="703"/>
      <c r="F54" s="156"/>
      <c r="G54" s="1"/>
      <c r="H54" s="1"/>
    </row>
    <row r="55" spans="1:8" x14ac:dyDescent="0.2">
      <c r="B55" s="155"/>
      <c r="C55" s="282" t="s">
        <v>21</v>
      </c>
      <c r="D55" s="1"/>
      <c r="E55" s="1"/>
      <c r="F55" s="156"/>
      <c r="G55" s="1"/>
      <c r="H55" s="1"/>
    </row>
    <row r="56" spans="1:8" s="661" customFormat="1" ht="11.1" customHeight="1" x14ac:dyDescent="0.2">
      <c r="B56" s="659"/>
      <c r="C56" s="704" t="s">
        <v>22</v>
      </c>
      <c r="D56" s="704"/>
      <c r="E56" s="704"/>
      <c r="F56" s="660"/>
      <c r="G56" s="658"/>
      <c r="H56" s="658"/>
    </row>
    <row r="57" spans="1:8" x14ac:dyDescent="0.2">
      <c r="A57" s="661"/>
      <c r="B57" s="659"/>
      <c r="C57" s="704"/>
      <c r="D57" s="704"/>
      <c r="E57" s="704"/>
      <c r="F57" s="660"/>
    </row>
    <row r="58" spans="1:8" x14ac:dyDescent="0.2">
      <c r="A58" s="661"/>
      <c r="B58" s="659"/>
      <c r="C58" s="704"/>
      <c r="D58" s="704"/>
      <c r="E58" s="704"/>
      <c r="F58" s="660"/>
    </row>
    <row r="59" spans="1:8" x14ac:dyDescent="0.2">
      <c r="A59" s="661"/>
      <c r="B59" s="659"/>
      <c r="C59" s="704"/>
      <c r="D59" s="704"/>
      <c r="E59" s="704"/>
      <c r="F59" s="660"/>
    </row>
    <row r="60" spans="1:8" x14ac:dyDescent="0.2">
      <c r="A60" s="661"/>
      <c r="B60" s="659"/>
      <c r="C60" s="704"/>
      <c r="D60" s="704"/>
      <c r="E60" s="704"/>
      <c r="F60" s="660"/>
    </row>
    <row r="61" spans="1:8" x14ac:dyDescent="0.2">
      <c r="A61" s="661"/>
      <c r="B61" s="659"/>
      <c r="C61" s="704"/>
      <c r="D61" s="704"/>
      <c r="E61" s="704"/>
      <c r="F61" s="660"/>
    </row>
    <row r="62" spans="1:8" x14ac:dyDescent="0.2">
      <c r="A62" s="661"/>
      <c r="B62" s="659"/>
      <c r="C62" s="704"/>
      <c r="D62" s="704"/>
      <c r="E62" s="704"/>
      <c r="F62" s="660"/>
    </row>
    <row r="63" spans="1:8" x14ac:dyDescent="0.2">
      <c r="A63" s="661"/>
      <c r="B63" s="142"/>
      <c r="C63" s="139"/>
      <c r="D63" s="139"/>
      <c r="E63" s="139"/>
      <c r="F63" s="143"/>
    </row>
  </sheetData>
  <mergeCells count="14">
    <mergeCell ref="C53:E53"/>
    <mergeCell ref="C54:E54"/>
    <mergeCell ref="C56:E62"/>
    <mergeCell ref="C42:E48"/>
    <mergeCell ref="C50:E50"/>
    <mergeCell ref="C51:E51"/>
    <mergeCell ref="C33:E39"/>
    <mergeCell ref="C31:E31"/>
    <mergeCell ref="C4:D4"/>
    <mergeCell ref="D26:D27"/>
    <mergeCell ref="C8:D8"/>
    <mergeCell ref="C16:E16"/>
    <mergeCell ref="C9:E13"/>
    <mergeCell ref="C14:D14"/>
  </mergeCells>
  <hyperlinks>
    <hyperlink ref="C14:D14" r:id="rId1" display="Zum Leitfaden" xr:uid="{E389CEDB-4052-40E9-87E4-9B0BDBE00B42}"/>
  </hyperlinks>
  <pageMargins left="0.7" right="0.7" top="0.78740157499999996" bottom="0.78740157499999996"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C0C0C0"/>
    <pageSetUpPr fitToPage="1"/>
  </sheetPr>
  <dimension ref="A1:E45"/>
  <sheetViews>
    <sheetView showGridLines="0" zoomScale="80" zoomScaleNormal="80" workbookViewId="0">
      <selection activeCell="F27" sqref="F27"/>
    </sheetView>
  </sheetViews>
  <sheetFormatPr baseColWidth="10" defaultColWidth="11.42578125" defaultRowHeight="12.75" x14ac:dyDescent="0.2"/>
  <cols>
    <col min="1" max="1" width="24.5703125" style="27" customWidth="1"/>
    <col min="2" max="2" width="65.140625" style="27" customWidth="1"/>
    <col min="3" max="3" width="25.5703125" style="27" customWidth="1"/>
    <col min="4" max="4" width="24.5703125" style="27" customWidth="1"/>
    <col min="5" max="5" width="48.5703125" style="27" customWidth="1"/>
    <col min="6" max="16384" width="11.42578125" style="27"/>
  </cols>
  <sheetData>
    <row r="1" spans="1:5" x14ac:dyDescent="0.2">
      <c r="A1" s="18"/>
      <c r="B1" s="18"/>
      <c r="C1" s="18"/>
      <c r="D1" s="18"/>
    </row>
    <row r="2" spans="1:5" ht="22.5" x14ac:dyDescent="0.2">
      <c r="A2" s="715" t="s">
        <v>23</v>
      </c>
      <c r="B2" s="715"/>
      <c r="C2" s="20"/>
      <c r="D2" s="20"/>
      <c r="E2" s="20"/>
    </row>
    <row r="3" spans="1:5" ht="15" x14ac:dyDescent="0.2">
      <c r="A3" s="18"/>
      <c r="B3" s="18"/>
      <c r="C3" s="41"/>
      <c r="D3" s="18"/>
      <c r="E3" s="18"/>
    </row>
    <row r="4" spans="1:5" x14ac:dyDescent="0.2">
      <c r="A4" s="21" t="s">
        <v>24</v>
      </c>
      <c r="B4" s="21"/>
      <c r="C4" s="22">
        <f>Stammdaten!B15</f>
        <v>0</v>
      </c>
      <c r="D4" s="23"/>
      <c r="E4" s="23"/>
    </row>
    <row r="5" spans="1:5" ht="13.5" thickBot="1" x14ac:dyDescent="0.25">
      <c r="A5" s="51" t="s">
        <v>25</v>
      </c>
      <c r="B5" s="25"/>
      <c r="C5" s="26" t="str">
        <f>IF(Stammdaten!A10="","", Stammdaten!A10)</f>
        <v/>
      </c>
      <c r="D5" s="25"/>
      <c r="E5" s="42"/>
    </row>
    <row r="8" spans="1:5" ht="24.95" customHeight="1" x14ac:dyDescent="0.2">
      <c r="A8" s="716" t="s">
        <v>26</v>
      </c>
      <c r="B8" s="716"/>
      <c r="C8" s="130" t="s">
        <v>27</v>
      </c>
      <c r="D8" s="716" t="s">
        <v>28</v>
      </c>
      <c r="E8" s="717"/>
    </row>
    <row r="9" spans="1:5" ht="20.100000000000001" customHeight="1" x14ac:dyDescent="0.2">
      <c r="A9" s="705" t="s">
        <v>29</v>
      </c>
      <c r="B9" s="705"/>
      <c r="C9" s="705"/>
      <c r="D9" s="705"/>
      <c r="E9" s="705"/>
    </row>
    <row r="10" spans="1:5" ht="20.100000000000001" customHeight="1" x14ac:dyDescent="0.2">
      <c r="A10" s="710" t="s">
        <v>30</v>
      </c>
      <c r="B10" s="710"/>
      <c r="C10" s="568" t="s">
        <v>31</v>
      </c>
      <c r="D10" s="708" t="s">
        <v>32</v>
      </c>
      <c r="E10" s="709"/>
    </row>
    <row r="11" spans="1:5" ht="20.100000000000001" customHeight="1" x14ac:dyDescent="0.2">
      <c r="A11" s="710" t="s">
        <v>33</v>
      </c>
      <c r="B11" s="710"/>
      <c r="C11" s="568" t="s">
        <v>31</v>
      </c>
      <c r="D11" s="708" t="s">
        <v>34</v>
      </c>
      <c r="E11" s="709"/>
    </row>
    <row r="12" spans="1:5" ht="20.100000000000001" customHeight="1" x14ac:dyDescent="0.2">
      <c r="A12" s="705" t="s">
        <v>35</v>
      </c>
      <c r="B12" s="705"/>
      <c r="C12" s="705"/>
      <c r="D12" s="705"/>
      <c r="E12" s="705"/>
    </row>
    <row r="13" spans="1:5" ht="20.100000000000001" customHeight="1" x14ac:dyDescent="0.2">
      <c r="A13" s="706" t="s">
        <v>36</v>
      </c>
      <c r="B13" s="706"/>
      <c r="C13" s="568" t="s">
        <v>31</v>
      </c>
      <c r="D13" s="708" t="s">
        <v>37</v>
      </c>
      <c r="E13" s="709"/>
    </row>
    <row r="14" spans="1:5" ht="20.100000000000001" customHeight="1" x14ac:dyDescent="0.2">
      <c r="A14" s="706" t="s">
        <v>38</v>
      </c>
      <c r="B14" s="706"/>
      <c r="C14" s="568" t="s">
        <v>31</v>
      </c>
      <c r="D14" s="718" t="s">
        <v>39</v>
      </c>
      <c r="E14" s="718"/>
    </row>
    <row r="15" spans="1:5" ht="20.100000000000001" customHeight="1" x14ac:dyDescent="0.2">
      <c r="A15" s="707" t="s">
        <v>40</v>
      </c>
      <c r="B15" s="707"/>
      <c r="C15" s="568" t="s">
        <v>31</v>
      </c>
      <c r="D15" s="708" t="s">
        <v>41</v>
      </c>
      <c r="E15" s="709"/>
    </row>
    <row r="16" spans="1:5" ht="20.100000000000001" customHeight="1" x14ac:dyDescent="0.2">
      <c r="A16" s="707" t="s">
        <v>42</v>
      </c>
      <c r="B16" s="707"/>
      <c r="C16" s="568" t="s">
        <v>31</v>
      </c>
      <c r="D16" s="708" t="s">
        <v>43</v>
      </c>
      <c r="E16" s="709"/>
    </row>
    <row r="17" spans="1:5" ht="20.100000000000001" customHeight="1" x14ac:dyDescent="0.2">
      <c r="A17" s="707" t="s">
        <v>44</v>
      </c>
      <c r="B17" s="707"/>
      <c r="C17" s="568" t="s">
        <v>31</v>
      </c>
      <c r="D17" s="708" t="s">
        <v>45</v>
      </c>
      <c r="E17" s="709"/>
    </row>
    <row r="18" spans="1:5" ht="20.100000000000001" customHeight="1" x14ac:dyDescent="0.2">
      <c r="A18" s="707" t="s">
        <v>46</v>
      </c>
      <c r="B18" s="707"/>
      <c r="C18" s="568" t="s">
        <v>31</v>
      </c>
      <c r="D18" s="708" t="s">
        <v>47</v>
      </c>
      <c r="E18" s="709"/>
    </row>
    <row r="19" spans="1:5" ht="20.100000000000001" customHeight="1" x14ac:dyDescent="0.2">
      <c r="A19" s="707" t="s">
        <v>48</v>
      </c>
      <c r="B19" s="707"/>
      <c r="C19" s="568" t="s">
        <v>31</v>
      </c>
      <c r="D19" s="708" t="s">
        <v>49</v>
      </c>
      <c r="E19" s="709"/>
    </row>
    <row r="20" spans="1:5" ht="20.100000000000001" customHeight="1" x14ac:dyDescent="0.2">
      <c r="A20" s="707" t="s">
        <v>50</v>
      </c>
      <c r="B20" s="707"/>
      <c r="C20" s="568" t="s">
        <v>31</v>
      </c>
      <c r="D20" s="708" t="s">
        <v>51</v>
      </c>
      <c r="E20" s="709"/>
    </row>
    <row r="21" spans="1:5" ht="20.100000000000001" customHeight="1" x14ac:dyDescent="0.2">
      <c r="A21" s="707" t="s">
        <v>52</v>
      </c>
      <c r="B21" s="707"/>
      <c r="C21" s="568" t="s">
        <v>31</v>
      </c>
      <c r="D21" s="708" t="s">
        <v>53</v>
      </c>
      <c r="E21" s="709"/>
    </row>
    <row r="22" spans="1:5" ht="20.100000000000001" customHeight="1" x14ac:dyDescent="0.2">
      <c r="A22" s="707" t="s">
        <v>54</v>
      </c>
      <c r="B22" s="707"/>
      <c r="C22" s="568" t="s">
        <v>31</v>
      </c>
      <c r="D22" s="708" t="s">
        <v>55</v>
      </c>
      <c r="E22" s="709"/>
    </row>
    <row r="23" spans="1:5" ht="20.100000000000001" customHeight="1" x14ac:dyDescent="0.2">
      <c r="A23" s="711" t="s">
        <v>56</v>
      </c>
      <c r="B23" s="712"/>
      <c r="C23" s="568" t="s">
        <v>31</v>
      </c>
      <c r="D23" s="713" t="s">
        <v>57</v>
      </c>
      <c r="E23" s="714"/>
    </row>
    <row r="24" spans="1:5" ht="20.100000000000001" customHeight="1" x14ac:dyDescent="0.2">
      <c r="A24" s="707" t="s">
        <v>58</v>
      </c>
      <c r="B24" s="707"/>
      <c r="C24" s="568" t="s">
        <v>31</v>
      </c>
      <c r="D24" s="708" t="s">
        <v>59</v>
      </c>
      <c r="E24" s="709"/>
    </row>
    <row r="25" spans="1:5" ht="20.100000000000001" customHeight="1" x14ac:dyDescent="0.2">
      <c r="A25" s="707" t="s">
        <v>60</v>
      </c>
      <c r="B25" s="707"/>
      <c r="C25" s="568" t="s">
        <v>31</v>
      </c>
      <c r="D25" s="708" t="s">
        <v>61</v>
      </c>
      <c r="E25" s="709"/>
    </row>
    <row r="26" spans="1:5" ht="20.100000000000001" customHeight="1" x14ac:dyDescent="0.2">
      <c r="A26" s="707" t="s">
        <v>62</v>
      </c>
      <c r="B26" s="707"/>
      <c r="C26" s="568" t="s">
        <v>31</v>
      </c>
      <c r="D26" s="708" t="s">
        <v>63</v>
      </c>
      <c r="E26" s="709"/>
    </row>
    <row r="27" spans="1:5" ht="20.100000000000001" customHeight="1" x14ac:dyDescent="0.2">
      <c r="A27" s="707" t="s">
        <v>64</v>
      </c>
      <c r="B27" s="707"/>
      <c r="C27" s="584" t="s">
        <v>31</v>
      </c>
      <c r="D27" s="708" t="s">
        <v>65</v>
      </c>
      <c r="E27" s="709"/>
    </row>
    <row r="28" spans="1:5" ht="20.100000000000001" customHeight="1" x14ac:dyDescent="0.2">
      <c r="A28" s="706" t="s">
        <v>66</v>
      </c>
      <c r="B28" s="706"/>
      <c r="C28" s="568" t="s">
        <v>31</v>
      </c>
      <c r="D28" s="708" t="s">
        <v>67</v>
      </c>
      <c r="E28" s="709"/>
    </row>
    <row r="29" spans="1:5" ht="20.100000000000001" customHeight="1" x14ac:dyDescent="0.2">
      <c r="A29" s="705" t="s">
        <v>68</v>
      </c>
      <c r="B29" s="705"/>
      <c r="C29" s="705"/>
      <c r="D29" s="705"/>
      <c r="E29" s="705"/>
    </row>
    <row r="30" spans="1:5" ht="20.100000000000001" customHeight="1" x14ac:dyDescent="0.2">
      <c r="A30" s="710" t="s">
        <v>69</v>
      </c>
      <c r="B30" s="710"/>
      <c r="C30" s="568" t="s">
        <v>31</v>
      </c>
      <c r="D30" s="708" t="s">
        <v>70</v>
      </c>
      <c r="E30" s="709"/>
    </row>
    <row r="31" spans="1:5" ht="15" customHeight="1" x14ac:dyDescent="0.2">
      <c r="B31" s="40"/>
      <c r="C31" s="40"/>
      <c r="D31" s="40"/>
      <c r="E31" s="40"/>
    </row>
    <row r="32" spans="1:5" ht="15" customHeight="1" x14ac:dyDescent="0.2">
      <c r="B32" s="40"/>
      <c r="C32" s="40"/>
      <c r="D32" s="40"/>
      <c r="E32" s="40"/>
    </row>
    <row r="33" spans="1:5" ht="15" customHeight="1" x14ac:dyDescent="0.2">
      <c r="B33" s="40"/>
      <c r="C33" s="40"/>
      <c r="D33" s="40"/>
      <c r="E33" s="40"/>
    </row>
    <row r="34" spans="1:5" ht="15" customHeight="1" x14ac:dyDescent="0.2">
      <c r="B34" s="40"/>
      <c r="C34" s="40"/>
      <c r="D34" s="40"/>
      <c r="E34" s="40"/>
    </row>
    <row r="35" spans="1:5" ht="15" customHeight="1" x14ac:dyDescent="0.2">
      <c r="B35" s="40"/>
      <c r="C35" s="40"/>
      <c r="D35" s="40"/>
      <c r="E35" s="40"/>
    </row>
    <row r="36" spans="1:5" x14ac:dyDescent="0.2">
      <c r="B36" s="40"/>
      <c r="C36" s="40"/>
      <c r="D36" s="40"/>
      <c r="E36" s="40"/>
    </row>
    <row r="37" spans="1:5" x14ac:dyDescent="0.2">
      <c r="B37" s="40"/>
      <c r="C37" s="40"/>
      <c r="D37" s="40"/>
      <c r="E37" s="40"/>
    </row>
    <row r="38" spans="1:5" x14ac:dyDescent="0.2">
      <c r="A38" s="72"/>
    </row>
    <row r="39" spans="1:5" x14ac:dyDescent="0.2">
      <c r="A39" s="40"/>
      <c r="B39" s="73"/>
      <c r="C39" s="73"/>
      <c r="D39" s="73"/>
      <c r="E39" s="73"/>
    </row>
    <row r="40" spans="1:5" x14ac:dyDescent="0.2">
      <c r="A40" s="40"/>
      <c r="B40" s="73"/>
      <c r="C40" s="73"/>
      <c r="D40" s="73"/>
      <c r="E40" s="73"/>
    </row>
    <row r="41" spans="1:5" x14ac:dyDescent="0.2">
      <c r="A41" s="40"/>
      <c r="B41" s="40"/>
      <c r="C41" s="40"/>
      <c r="D41" s="40"/>
      <c r="E41" s="40"/>
    </row>
    <row r="42" spans="1:5" ht="15" x14ac:dyDescent="0.2">
      <c r="B42" s="152"/>
    </row>
    <row r="43" spans="1:5" ht="15" x14ac:dyDescent="0.2">
      <c r="B43" s="152"/>
    </row>
    <row r="44" spans="1:5" ht="15" x14ac:dyDescent="0.2">
      <c r="B44" s="152"/>
    </row>
    <row r="45" spans="1:5" ht="15" x14ac:dyDescent="0.2">
      <c r="B45" s="152"/>
    </row>
  </sheetData>
  <mergeCells count="44">
    <mergeCell ref="A2:B2"/>
    <mergeCell ref="D15:E15"/>
    <mergeCell ref="A17:B17"/>
    <mergeCell ref="D16:E16"/>
    <mergeCell ref="D8:E8"/>
    <mergeCell ref="D10:E10"/>
    <mergeCell ref="D11:E11"/>
    <mergeCell ref="A9:E9"/>
    <mergeCell ref="A8:B8"/>
    <mergeCell ref="A10:B10"/>
    <mergeCell ref="D17:E17"/>
    <mergeCell ref="A16:B16"/>
    <mergeCell ref="A14:B14"/>
    <mergeCell ref="D14:E14"/>
    <mergeCell ref="D13:E13"/>
    <mergeCell ref="A11:B11"/>
    <mergeCell ref="A27:B27"/>
    <mergeCell ref="D27:E27"/>
    <mergeCell ref="A18:B18"/>
    <mergeCell ref="D30:E30"/>
    <mergeCell ref="A30:B30"/>
    <mergeCell ref="A29:E29"/>
    <mergeCell ref="A19:B19"/>
    <mergeCell ref="A20:B20"/>
    <mergeCell ref="D20:E20"/>
    <mergeCell ref="A21:B21"/>
    <mergeCell ref="D21:E21"/>
    <mergeCell ref="A28:B28"/>
    <mergeCell ref="D28:E28"/>
    <mergeCell ref="A24:B24"/>
    <mergeCell ref="A23:B23"/>
    <mergeCell ref="D23:E23"/>
    <mergeCell ref="A25:B25"/>
    <mergeCell ref="A26:B26"/>
    <mergeCell ref="A15:B15"/>
    <mergeCell ref="D24:E24"/>
    <mergeCell ref="D25:E25"/>
    <mergeCell ref="D26:E26"/>
    <mergeCell ref="D18:E18"/>
    <mergeCell ref="A12:E12"/>
    <mergeCell ref="A13:B13"/>
    <mergeCell ref="A22:B22"/>
    <mergeCell ref="D22:E22"/>
    <mergeCell ref="D19:E19"/>
  </mergeCells>
  <phoneticPr fontId="0" type="noConversion"/>
  <hyperlinks>
    <hyperlink ref="C10" location="Stammdaten!A1" display="Link" xr:uid="{00000000-0004-0000-0100-000000000000}"/>
    <hyperlink ref="C11" location="Emissionsfaktoren!A1" display="Link" xr:uid="{00000000-0004-0000-0100-000001000000}"/>
    <hyperlink ref="C13" location="Energie!A1" display="Link" xr:uid="{00000000-0004-0000-0100-000003000000}"/>
    <hyperlink ref="C15" location="'3.1 Wasser'!Druckbereich" display="Link" xr:uid="{00000000-0004-0000-0100-000004000000}"/>
    <hyperlink ref="C16" location="'3.5 Abfall'!Druckbereich" display="Link" xr:uid="{00000000-0004-0000-0100-000005000000}"/>
    <hyperlink ref="C17" location="'3.1 Bezogene Güter'!Druckbereich" display="Link" xr:uid="{00000000-0004-0000-0100-000008000000}"/>
    <hyperlink ref="C14" location="Kältemittel!A1" display="Link" xr:uid="{00000000-0004-0000-0100-000011000000}"/>
    <hyperlink ref="C19" location="'3.6 Dienstreisen'!A1" display="Link" xr:uid="{00000000-0004-0000-0100-000012000000}"/>
    <hyperlink ref="C30" location="'THG-Bilanz'!A1" display="Link" xr:uid="{00000000-0004-0000-0100-000019000000}"/>
    <hyperlink ref="C20" location="'3.7 Pendleremissionen_A'!A1" display="Link" xr:uid="{A92EA4B3-FC95-4B59-B60C-81E003F9BBDC}"/>
    <hyperlink ref="C21" location="'3.7 Pendleremissionen_B'!A1" display="Link" xr:uid="{ADD871DA-DB83-4E1A-9662-89BB702D3306}"/>
    <hyperlink ref="C28" location="Veranstaltungen!A1" display="Link" xr:uid="{F5EB68DC-CD74-410D-B154-D2977711561D}"/>
    <hyperlink ref="C24" location="'3.4 Anreise Dienstleistende'!A1" display="Link" xr:uid="{C1A36A95-744B-4729-AFD1-4F84A3A9460B}"/>
    <hyperlink ref="C25" location="'3.4 Transport (vorgelagert)'!A1" display="Link" xr:uid="{03A2CB87-3737-4261-AC28-8EE1D7A222DB}"/>
    <hyperlink ref="C26" location="'3.9 Transport (nachgelagert)'!A1" display="Link" xr:uid="{1E117942-89B3-4917-B8FC-25C1F54D6536}"/>
    <hyperlink ref="C23" location="'3.7 Mobile Arbeit'!A1" display="Link" xr:uid="{90CC541C-441C-4EF5-94EB-B8969D132DDB}"/>
    <hyperlink ref="C22" location="'3.7 Pendleremissionen_C'!A1" display="Link" xr:uid="{929B96A2-F7A0-4BD8-B2CD-2BF36F01E50C}"/>
    <hyperlink ref="C27" location="'3.8 Angemietete Liegenschaften'!A1" display="Link" xr:uid="{0EDD445D-040A-4AA7-9344-739E3189561E}"/>
    <hyperlink ref="C18" location="'3.2 Kapitalgüter'!Druckbereich" display="Link" xr:uid="{4081FD3D-2E32-44F7-B884-EC77280BAF35}"/>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J57"/>
  <sheetViews>
    <sheetView showGridLines="0" topLeftCell="A16" zoomScale="70" zoomScaleNormal="70" workbookViewId="0">
      <selection activeCell="N40" sqref="N40"/>
    </sheetView>
  </sheetViews>
  <sheetFormatPr baseColWidth="10" defaultColWidth="11.42578125" defaultRowHeight="12.75" x14ac:dyDescent="0.2"/>
  <cols>
    <col min="1" max="1" width="41.140625" style="1" customWidth="1"/>
    <col min="2" max="2" width="16.42578125" style="1" customWidth="1"/>
    <col min="3" max="3" width="16.140625" style="1" customWidth="1"/>
    <col min="4" max="4" width="14.85546875" style="1" customWidth="1"/>
    <col min="5" max="5" width="15.42578125" style="1" customWidth="1"/>
    <col min="6" max="10" width="13" style="1" customWidth="1"/>
    <col min="11" max="16384" width="11.42578125" style="1"/>
  </cols>
  <sheetData>
    <row r="1" spans="1:8" x14ac:dyDescent="0.2">
      <c r="A1" s="7"/>
      <c r="B1" s="7"/>
      <c r="C1" s="7"/>
      <c r="D1" s="7"/>
      <c r="E1" s="7"/>
      <c r="F1" s="7"/>
      <c r="G1" s="7"/>
      <c r="H1" s="7"/>
    </row>
    <row r="2" spans="1:8" ht="22.5" x14ac:dyDescent="0.25">
      <c r="A2" s="715" t="s">
        <v>71</v>
      </c>
      <c r="B2" s="715"/>
      <c r="C2" s="715"/>
      <c r="D2" s="715"/>
      <c r="E2" s="20"/>
      <c r="F2" s="8"/>
      <c r="G2" s="7"/>
      <c r="H2" s="7"/>
    </row>
    <row r="3" spans="1:8" ht="15" x14ac:dyDescent="0.2">
      <c r="A3" s="18"/>
      <c r="B3" s="18"/>
      <c r="C3" s="18"/>
      <c r="D3" s="41"/>
      <c r="E3" s="18"/>
      <c r="F3" s="7"/>
      <c r="G3" s="7"/>
      <c r="H3" s="7"/>
    </row>
    <row r="4" spans="1:8" x14ac:dyDescent="0.2">
      <c r="A4" s="21" t="s">
        <v>24</v>
      </c>
      <c r="B4" s="21">
        <f>B15</f>
        <v>0</v>
      </c>
      <c r="C4" s="22"/>
      <c r="D4" s="18"/>
      <c r="E4" s="23"/>
      <c r="F4" s="6"/>
      <c r="G4" s="7"/>
    </row>
    <row r="5" spans="1:8" ht="13.5" thickBot="1" x14ac:dyDescent="0.25">
      <c r="A5" s="51" t="s">
        <v>25</v>
      </c>
      <c r="B5" s="321">
        <f>A10</f>
        <v>0</v>
      </c>
      <c r="C5" s="26"/>
      <c r="D5" s="43"/>
      <c r="E5" s="43"/>
      <c r="F5" s="13"/>
      <c r="G5" s="7"/>
    </row>
    <row r="6" spans="1:8" ht="15" x14ac:dyDescent="0.2">
      <c r="A6" s="32"/>
      <c r="B6" s="40"/>
      <c r="C6" s="40"/>
      <c r="D6" s="27"/>
      <c r="E6" s="40"/>
    </row>
    <row r="7" spans="1:8" ht="15" x14ac:dyDescent="0.2">
      <c r="A7" s="32"/>
      <c r="B7" s="40"/>
      <c r="C7" s="40"/>
      <c r="D7" s="27"/>
      <c r="E7" s="40"/>
    </row>
    <row r="8" spans="1:8" ht="15" x14ac:dyDescent="0.2">
      <c r="A8" s="719" t="s">
        <v>72</v>
      </c>
      <c r="B8" s="720"/>
      <c r="C8" s="721"/>
      <c r="D8" s="40"/>
      <c r="E8" s="40"/>
    </row>
    <row r="9" spans="1:8" ht="15" x14ac:dyDescent="0.2">
      <c r="A9" s="45"/>
      <c r="B9" s="45"/>
      <c r="C9" s="40"/>
      <c r="D9" s="40"/>
      <c r="E9" s="40"/>
    </row>
    <row r="10" spans="1:8" ht="15" x14ac:dyDescent="0.2">
      <c r="A10" s="124"/>
      <c r="B10" s="40"/>
      <c r="C10" s="40"/>
      <c r="D10" s="40"/>
      <c r="E10" s="40"/>
    </row>
    <row r="11" spans="1:8" ht="15.75" x14ac:dyDescent="0.2">
      <c r="A11" s="46"/>
      <c r="B11" s="40"/>
      <c r="C11" s="47"/>
      <c r="D11" s="47"/>
      <c r="E11" s="40"/>
    </row>
    <row r="12" spans="1:8" x14ac:dyDescent="0.2">
      <c r="A12" s="40"/>
      <c r="B12" s="40"/>
      <c r="C12" s="40"/>
      <c r="D12" s="40"/>
      <c r="E12" s="40"/>
    </row>
    <row r="13" spans="1:8" ht="15" x14ac:dyDescent="0.2">
      <c r="A13" s="719" t="s">
        <v>73</v>
      </c>
      <c r="B13" s="720"/>
      <c r="C13" s="722"/>
      <c r="D13" s="40"/>
      <c r="E13" s="40"/>
    </row>
    <row r="14" spans="1:8" x14ac:dyDescent="0.2">
      <c r="A14" s="40"/>
      <c r="B14" s="40"/>
      <c r="C14" s="40"/>
      <c r="D14" s="40"/>
      <c r="E14" s="40"/>
    </row>
    <row r="15" spans="1:8" ht="15" x14ac:dyDescent="0.2">
      <c r="A15" s="28" t="s">
        <v>74</v>
      </c>
      <c r="B15" s="726"/>
      <c r="C15" s="727"/>
      <c r="D15" s="727"/>
      <c r="E15" s="728"/>
    </row>
    <row r="16" spans="1:8" ht="15" x14ac:dyDescent="0.2">
      <c r="A16" s="48" t="s">
        <v>75</v>
      </c>
      <c r="B16" s="729"/>
      <c r="C16" s="730"/>
      <c r="D16" s="730"/>
      <c r="E16" s="731"/>
    </row>
    <row r="17" spans="1:10" ht="15" x14ac:dyDescent="0.2">
      <c r="A17" s="49" t="s">
        <v>76</v>
      </c>
      <c r="B17" s="723"/>
      <c r="C17" s="724"/>
      <c r="D17" s="724"/>
      <c r="E17" s="725"/>
    </row>
    <row r="18" spans="1:10" ht="15" x14ac:dyDescent="0.2">
      <c r="A18" s="50" t="s">
        <v>77</v>
      </c>
      <c r="B18" s="723"/>
      <c r="C18" s="724"/>
      <c r="D18" s="724"/>
      <c r="E18" s="725"/>
    </row>
    <row r="19" spans="1:10" ht="15" x14ac:dyDescent="0.2">
      <c r="A19" s="29"/>
      <c r="B19" s="519"/>
      <c r="C19" s="520"/>
      <c r="D19" s="520"/>
      <c r="E19" s="520"/>
    </row>
    <row r="20" spans="1:10" ht="15" x14ac:dyDescent="0.2">
      <c r="A20" s="591" t="s">
        <v>78</v>
      </c>
      <c r="B20" s="732"/>
      <c r="C20" s="733"/>
      <c r="D20" s="733"/>
      <c r="E20" s="733"/>
    </row>
    <row r="21" spans="1:10" ht="53.45" customHeight="1" x14ac:dyDescent="0.2">
      <c r="A21" s="591" t="s">
        <v>79</v>
      </c>
      <c r="B21" s="734"/>
      <c r="C21" s="735"/>
      <c r="D21" s="735"/>
      <c r="E21" s="735"/>
    </row>
    <row r="22" spans="1:10" ht="15" x14ac:dyDescent="0.2">
      <c r="A22" s="29"/>
      <c r="B22" s="519"/>
      <c r="C22" s="520"/>
      <c r="D22" s="520"/>
      <c r="E22" s="520"/>
    </row>
    <row r="23" spans="1:10" x14ac:dyDescent="0.2">
      <c r="A23" s="40"/>
      <c r="B23" s="40"/>
      <c r="C23" s="40"/>
      <c r="D23" s="40"/>
      <c r="E23" s="40"/>
    </row>
    <row r="24" spans="1:10" ht="15" x14ac:dyDescent="0.2">
      <c r="A24" s="288"/>
      <c r="B24" s="289"/>
      <c r="C24" s="149"/>
      <c r="D24" s="149"/>
      <c r="E24" s="290">
        <f>D31</f>
        <v>2023</v>
      </c>
      <c r="F24" s="290">
        <f>E24+1</f>
        <v>2024</v>
      </c>
      <c r="G24" s="290">
        <f>F24+1</f>
        <v>2025</v>
      </c>
      <c r="H24" s="290">
        <f t="shared" ref="H24:J24" si="0">G24+1</f>
        <v>2026</v>
      </c>
      <c r="I24" s="290">
        <f t="shared" si="0"/>
        <v>2027</v>
      </c>
      <c r="J24" s="290">
        <f t="shared" si="0"/>
        <v>2028</v>
      </c>
    </row>
    <row r="25" spans="1:10" ht="26.45" customHeight="1" x14ac:dyDescent="0.2">
      <c r="A25" s="710" t="s">
        <v>80</v>
      </c>
      <c r="B25" s="710"/>
      <c r="C25" s="710"/>
      <c r="D25" s="710"/>
      <c r="E25" s="386"/>
      <c r="F25" s="387"/>
      <c r="G25" s="387"/>
      <c r="H25" s="387"/>
      <c r="I25" s="387"/>
      <c r="J25" s="387"/>
    </row>
    <row r="26" spans="1:10" x14ac:dyDescent="0.2">
      <c r="A26" s="40"/>
      <c r="B26" s="40"/>
      <c r="C26" s="40"/>
      <c r="D26" s="40"/>
      <c r="E26" s="40"/>
    </row>
    <row r="27" spans="1:10" x14ac:dyDescent="0.2">
      <c r="A27" s="40"/>
      <c r="B27" s="40"/>
      <c r="C27" s="40"/>
      <c r="D27" s="40"/>
      <c r="E27" s="40"/>
    </row>
    <row r="28" spans="1:10" s="40" customFormat="1" ht="15" x14ac:dyDescent="0.2">
      <c r="A28" s="719" t="s">
        <v>81</v>
      </c>
      <c r="B28" s="720"/>
      <c r="C28" s="722"/>
    </row>
    <row r="29" spans="1:10" x14ac:dyDescent="0.2">
      <c r="A29" s="40"/>
      <c r="B29" s="40"/>
      <c r="C29" s="40"/>
      <c r="D29" s="40"/>
      <c r="E29" s="40"/>
    </row>
    <row r="30" spans="1:10" x14ac:dyDescent="0.2">
      <c r="A30" s="186"/>
      <c r="B30" s="187"/>
      <c r="C30" s="187"/>
      <c r="D30" s="187"/>
      <c r="E30" s="280"/>
    </row>
    <row r="31" spans="1:10" ht="15" x14ac:dyDescent="0.2">
      <c r="A31" s="281" t="s">
        <v>82</v>
      </c>
      <c r="B31" s="15"/>
      <c r="C31" s="15"/>
      <c r="D31" s="125">
        <v>2023</v>
      </c>
      <c r="E31" s="296"/>
      <c r="G31" s="282"/>
    </row>
    <row r="32" spans="1:10" ht="15" x14ac:dyDescent="0.2">
      <c r="A32" s="283" t="s">
        <v>83</v>
      </c>
      <c r="B32" s="15"/>
      <c r="C32" s="15"/>
      <c r="D32" s="284"/>
      <c r="E32" s="296"/>
      <c r="G32" s="282"/>
    </row>
    <row r="33" spans="1:10" ht="15" x14ac:dyDescent="0.2">
      <c r="A33" s="285"/>
      <c r="B33" s="286"/>
      <c r="C33" s="286"/>
      <c r="D33" s="286"/>
      <c r="E33" s="287"/>
    </row>
    <row r="34" spans="1:10" ht="15" x14ac:dyDescent="0.2">
      <c r="B34" s="29"/>
      <c r="C34" s="29"/>
      <c r="D34" s="29"/>
      <c r="E34" s="29"/>
    </row>
    <row r="35" spans="1:10" ht="15" x14ac:dyDescent="0.2">
      <c r="A35" s="489" t="s">
        <v>84</v>
      </c>
      <c r="B35" s="489" t="s">
        <v>85</v>
      </c>
    </row>
    <row r="36" spans="1:10" ht="15" x14ac:dyDescent="0.2">
      <c r="A36" s="28" t="s">
        <v>86</v>
      </c>
      <c r="B36" s="486" t="s">
        <v>86</v>
      </c>
      <c r="C36" s="355"/>
      <c r="D36" s="355"/>
      <c r="E36" s="355"/>
      <c r="F36" s="355"/>
    </row>
    <row r="37" spans="1:10" ht="15" x14ac:dyDescent="0.2">
      <c r="A37" s="28" t="s">
        <v>87</v>
      </c>
      <c r="B37" s="486" t="s">
        <v>87</v>
      </c>
      <c r="C37" s="487"/>
      <c r="D37" s="487"/>
    </row>
    <row r="38" spans="1:10" ht="15" x14ac:dyDescent="0.2">
      <c r="A38" s="28" t="s">
        <v>88</v>
      </c>
      <c r="B38" s="486" t="s">
        <v>88</v>
      </c>
      <c r="C38" s="487"/>
      <c r="D38" s="487"/>
      <c r="E38" s="487"/>
      <c r="F38" s="488"/>
    </row>
    <row r="39" spans="1:10" ht="15" x14ac:dyDescent="0.2">
      <c r="A39" s="28" t="s">
        <v>89</v>
      </c>
      <c r="B39" s="486" t="s">
        <v>89</v>
      </c>
      <c r="C39" s="487"/>
      <c r="D39" s="487"/>
      <c r="E39" s="487"/>
      <c r="F39" s="355"/>
    </row>
    <row r="40" spans="1:10" ht="15" x14ac:dyDescent="0.2">
      <c r="A40" s="28" t="s">
        <v>90</v>
      </c>
      <c r="B40" s="486" t="s">
        <v>90</v>
      </c>
      <c r="C40" s="29"/>
      <c r="D40" s="29"/>
      <c r="E40" s="29"/>
    </row>
    <row r="41" spans="1:10" ht="15" x14ac:dyDescent="0.2">
      <c r="B41" s="29"/>
      <c r="C41" s="29"/>
      <c r="D41" s="29"/>
      <c r="E41" s="29"/>
    </row>
    <row r="42" spans="1:10" ht="15" x14ac:dyDescent="0.2">
      <c r="A42" s="29"/>
      <c r="B42" s="29"/>
      <c r="C42" s="29"/>
      <c r="D42" s="29"/>
      <c r="E42" s="29"/>
    </row>
    <row r="43" spans="1:10" x14ac:dyDescent="0.2">
      <c r="A43" s="741" t="s">
        <v>91</v>
      </c>
      <c r="B43" s="742"/>
      <c r="C43" s="742"/>
      <c r="D43" s="742"/>
      <c r="E43" s="742"/>
      <c r="F43" s="736" t="s">
        <v>92</v>
      </c>
      <c r="G43" s="736"/>
      <c r="H43" s="736"/>
      <c r="I43" s="736"/>
      <c r="J43" s="736"/>
    </row>
    <row r="44" spans="1:10" ht="15" x14ac:dyDescent="0.2">
      <c r="A44" s="288" t="s">
        <v>93</v>
      </c>
      <c r="B44" s="289"/>
      <c r="C44" s="149"/>
      <c r="D44" s="149"/>
      <c r="E44" s="149"/>
      <c r="F44" s="290">
        <f>D31+1</f>
        <v>2024</v>
      </c>
      <c r="G44" s="290">
        <f>F44+1</f>
        <v>2025</v>
      </c>
      <c r="H44" s="290">
        <f>G44+1</f>
        <v>2026</v>
      </c>
      <c r="I44" s="290">
        <f t="shared" ref="I44:J44" si="1">H44+1</f>
        <v>2027</v>
      </c>
      <c r="J44" s="290">
        <f t="shared" si="1"/>
        <v>2028</v>
      </c>
    </row>
    <row r="45" spans="1:10" ht="55.5" customHeight="1" x14ac:dyDescent="0.2">
      <c r="A45" s="737"/>
      <c r="B45" s="738"/>
      <c r="C45" s="738"/>
      <c r="D45" s="738"/>
      <c r="E45" s="738"/>
      <c r="F45" s="291"/>
      <c r="G45" s="291"/>
      <c r="H45" s="291"/>
      <c r="I45" s="291"/>
      <c r="J45" s="291"/>
    </row>
    <row r="46" spans="1:10" ht="15" x14ac:dyDescent="0.2">
      <c r="A46" s="743" t="s">
        <v>94</v>
      </c>
      <c r="B46" s="744"/>
      <c r="C46" s="744"/>
      <c r="D46" s="744"/>
      <c r="E46" s="745"/>
      <c r="F46" s="294"/>
      <c r="J46" s="156"/>
    </row>
    <row r="47" spans="1:10" ht="26.45" customHeight="1" x14ac:dyDescent="0.2">
      <c r="A47" s="737" t="s">
        <v>95</v>
      </c>
      <c r="B47" s="738"/>
      <c r="C47" s="738"/>
      <c r="D47" s="738"/>
      <c r="E47" s="738"/>
      <c r="F47" s="291"/>
      <c r="G47" s="291"/>
      <c r="H47" s="291"/>
      <c r="I47" s="291"/>
      <c r="J47" s="291"/>
    </row>
    <row r="48" spans="1:10" x14ac:dyDescent="0.2">
      <c r="A48" s="292"/>
      <c r="B48" s="293"/>
      <c r="C48" s="293"/>
      <c r="D48" s="293"/>
      <c r="E48" s="293"/>
      <c r="F48" s="294"/>
      <c r="J48" s="156"/>
    </row>
    <row r="49" spans="1:10" ht="15" x14ac:dyDescent="0.2">
      <c r="A49" s="288" t="s">
        <v>96</v>
      </c>
      <c r="F49" s="294"/>
      <c r="J49" s="156"/>
    </row>
    <row r="50" spans="1:10" x14ac:dyDescent="0.2">
      <c r="A50" s="295" t="s">
        <v>97</v>
      </c>
      <c r="F50" s="294"/>
      <c r="J50" s="156"/>
    </row>
    <row r="51" spans="1:10" ht="35.450000000000003" customHeight="1" x14ac:dyDescent="0.2">
      <c r="A51" s="737"/>
      <c r="B51" s="738"/>
      <c r="C51" s="738"/>
      <c r="D51" s="738"/>
      <c r="E51" s="738"/>
      <c r="F51" s="291"/>
      <c r="G51" s="291"/>
      <c r="H51" s="291"/>
      <c r="I51" s="291"/>
      <c r="J51" s="291"/>
    </row>
    <row r="52" spans="1:10" x14ac:dyDescent="0.2">
      <c r="A52" s="294"/>
      <c r="F52" s="294"/>
      <c r="J52" s="156"/>
    </row>
    <row r="53" spans="1:10" x14ac:dyDescent="0.2">
      <c r="A53" s="295" t="s">
        <v>98</v>
      </c>
      <c r="F53" s="294"/>
      <c r="J53" s="156"/>
    </row>
    <row r="54" spans="1:10" ht="35.450000000000003" customHeight="1" x14ac:dyDescent="0.2">
      <c r="A54" s="739"/>
      <c r="B54" s="740"/>
      <c r="C54" s="740"/>
      <c r="D54" s="740"/>
      <c r="E54" s="740"/>
      <c r="F54" s="291"/>
      <c r="G54" s="291"/>
      <c r="H54" s="291"/>
      <c r="I54" s="291"/>
      <c r="J54" s="291"/>
    </row>
    <row r="55" spans="1:10" x14ac:dyDescent="0.2">
      <c r="A55" s="294"/>
      <c r="F55" s="294"/>
      <c r="J55" s="156"/>
    </row>
    <row r="56" spans="1:10" x14ac:dyDescent="0.2">
      <c r="A56" s="295" t="s">
        <v>99</v>
      </c>
      <c r="F56" s="294"/>
      <c r="J56" s="156"/>
    </row>
    <row r="57" spans="1:10" ht="35.450000000000003" customHeight="1" x14ac:dyDescent="0.2">
      <c r="A57" s="737"/>
      <c r="B57" s="740"/>
      <c r="C57" s="740"/>
      <c r="D57" s="740"/>
      <c r="E57" s="740"/>
      <c r="F57" s="291"/>
      <c r="G57" s="291"/>
      <c r="H57" s="291"/>
      <c r="I57" s="291"/>
      <c r="J57" s="291"/>
    </row>
  </sheetData>
  <sheetProtection formatRows="0"/>
  <mergeCells count="19">
    <mergeCell ref="F43:J43"/>
    <mergeCell ref="A45:E45"/>
    <mergeCell ref="A51:E51"/>
    <mergeCell ref="A54:E54"/>
    <mergeCell ref="A57:E57"/>
    <mergeCell ref="A43:E43"/>
    <mergeCell ref="A46:E46"/>
    <mergeCell ref="A47:E47"/>
    <mergeCell ref="A8:C8"/>
    <mergeCell ref="A2:D2"/>
    <mergeCell ref="A28:C28"/>
    <mergeCell ref="B18:E18"/>
    <mergeCell ref="B17:E17"/>
    <mergeCell ref="B15:E15"/>
    <mergeCell ref="A13:C13"/>
    <mergeCell ref="B16:E16"/>
    <mergeCell ref="A25:D25"/>
    <mergeCell ref="B20:E20"/>
    <mergeCell ref="B21:E21"/>
  </mergeCells>
  <phoneticPr fontId="0" type="noConversion"/>
  <printOptions horizontalCentered="1"/>
  <pageMargins left="0.78740157480314965" right="0.78740157480314965" top="0.98425196850393704" bottom="0.98425196850393704" header="0.51181102362204722" footer="0.51181102362204722"/>
  <pageSetup paperSize="9" scale="49" orientation="portrait" horizontalDpi="300" verticalDpi="300" r:id="rId1"/>
  <headerFooter alignWithMargins="0">
    <oddFooter>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I333"/>
  <sheetViews>
    <sheetView showGridLines="0" zoomScale="90" zoomScaleNormal="90" workbookViewId="0">
      <selection activeCell="C14" sqref="C14"/>
    </sheetView>
  </sheetViews>
  <sheetFormatPr baseColWidth="10" defaultColWidth="11.42578125" defaultRowHeight="12.75" x14ac:dyDescent="0.2"/>
  <cols>
    <col min="1" max="1" width="48" style="40" customWidth="1"/>
    <col min="2" max="2" width="16.140625" style="40" customWidth="1"/>
    <col min="3" max="3" width="27.42578125" style="40" customWidth="1"/>
    <col min="4" max="4" width="22.85546875" style="40" customWidth="1"/>
    <col min="5" max="5" width="19.42578125" style="40" customWidth="1"/>
    <col min="6" max="6" width="22" style="40" customWidth="1"/>
    <col min="7" max="8" width="61.85546875" style="40" customWidth="1"/>
    <col min="9" max="9" width="37.42578125" style="40" customWidth="1"/>
    <col min="10" max="16384" width="11.42578125" style="40"/>
  </cols>
  <sheetData>
    <row r="1" spans="1:8" ht="13.5" customHeight="1" thickBot="1" x14ac:dyDescent="0.25">
      <c r="A1" s="18"/>
      <c r="B1" s="18"/>
      <c r="C1" s="18"/>
      <c r="D1" s="18"/>
      <c r="E1" s="18"/>
      <c r="F1" s="18"/>
      <c r="G1" s="18"/>
      <c r="H1" s="18"/>
    </row>
    <row r="2" spans="1:8" ht="22.5" customHeight="1" x14ac:dyDescent="0.2">
      <c r="A2" s="76" t="s">
        <v>33</v>
      </c>
      <c r="B2" s="18"/>
      <c r="C2" s="18"/>
      <c r="D2" s="18"/>
      <c r="E2" s="23"/>
      <c r="F2" s="23"/>
      <c r="H2" s="748" t="s">
        <v>100</v>
      </c>
    </row>
    <row r="3" spans="1:8" ht="13.5" customHeight="1" thickBot="1" x14ac:dyDescent="0.25">
      <c r="A3" s="18"/>
      <c r="B3" s="18"/>
      <c r="C3" s="18"/>
      <c r="D3" s="18"/>
      <c r="E3" s="23"/>
      <c r="F3" s="18"/>
      <c r="H3" s="749"/>
    </row>
    <row r="4" spans="1:8" ht="12.75" customHeight="1" x14ac:dyDescent="0.2">
      <c r="A4" s="21" t="s">
        <v>24</v>
      </c>
      <c r="B4" s="18"/>
      <c r="C4" s="21"/>
      <c r="D4" s="22">
        <f>Stammdaten!B15</f>
        <v>0</v>
      </c>
      <c r="E4" s="18"/>
      <c r="F4" s="23"/>
      <c r="G4" s="23"/>
      <c r="H4" s="23"/>
    </row>
    <row r="5" spans="1:8" ht="13.5" customHeight="1" thickBot="1" x14ac:dyDescent="0.25">
      <c r="A5" s="51" t="s">
        <v>25</v>
      </c>
      <c r="B5" s="42"/>
      <c r="C5" s="42"/>
      <c r="D5" s="26">
        <f>Stammdaten!A10</f>
        <v>0</v>
      </c>
      <c r="E5" s="43"/>
      <c r="F5" s="43"/>
      <c r="G5" s="43"/>
      <c r="H5" s="43"/>
    </row>
    <row r="6" spans="1:8" ht="13.5" customHeight="1" x14ac:dyDescent="0.2">
      <c r="A6" s="21"/>
      <c r="B6" s="18"/>
      <c r="C6" s="18"/>
      <c r="D6" s="74"/>
      <c r="E6" s="23"/>
      <c r="F6" s="23"/>
      <c r="G6" s="23"/>
      <c r="H6" s="23"/>
    </row>
    <row r="7" spans="1:8" ht="13.5" customHeight="1" x14ac:dyDescent="0.2">
      <c r="A7" s="21"/>
      <c r="B7" s="18"/>
      <c r="C7" s="18"/>
      <c r="D7" s="74"/>
      <c r="E7" s="23"/>
      <c r="F7" s="23"/>
      <c r="G7" s="23"/>
      <c r="H7" s="23"/>
    </row>
    <row r="8" spans="1:8" ht="20.25" customHeight="1" x14ac:dyDescent="0.2">
      <c r="A8" s="397" t="s">
        <v>101</v>
      </c>
      <c r="B8" s="187"/>
      <c r="C8" s="187"/>
      <c r="D8" s="187"/>
      <c r="E8" s="187"/>
      <c r="F8" s="187"/>
      <c r="G8" s="187"/>
      <c r="H8" s="187"/>
    </row>
    <row r="9" spans="1:8" ht="15" customHeight="1" x14ac:dyDescent="0.2">
      <c r="A9" s="750" t="s">
        <v>102</v>
      </c>
      <c r="B9" s="751"/>
      <c r="C9" s="751"/>
      <c r="D9" s="751"/>
      <c r="E9" s="751"/>
      <c r="F9" s="751"/>
      <c r="G9" s="751"/>
      <c r="H9" s="751"/>
    </row>
    <row r="10" spans="1:8" ht="19.350000000000001" customHeight="1" x14ac:dyDescent="0.2">
      <c r="A10" s="752" t="s">
        <v>103</v>
      </c>
      <c r="B10" s="753"/>
      <c r="C10" s="753"/>
      <c r="D10" s="753"/>
      <c r="E10" s="753"/>
      <c r="F10" s="753"/>
      <c r="G10" s="753"/>
      <c r="H10" s="753"/>
    </row>
    <row r="11" spans="1:8" ht="19.350000000000001" customHeight="1" x14ac:dyDescent="0.2">
      <c r="A11" s="398"/>
      <c r="B11" s="398"/>
      <c r="C11" s="398"/>
      <c r="D11" s="398"/>
      <c r="E11" s="398"/>
      <c r="F11" s="398"/>
      <c r="G11" s="398"/>
      <c r="H11" s="398"/>
    </row>
    <row r="12" spans="1:8" ht="28.35" customHeight="1" x14ac:dyDescent="0.2">
      <c r="A12" s="202" t="s">
        <v>104</v>
      </c>
      <c r="B12" s="756" t="s">
        <v>105</v>
      </c>
      <c r="C12" s="757"/>
      <c r="D12" s="671"/>
      <c r="E12" s="460" t="s">
        <v>106</v>
      </c>
      <c r="F12" s="398"/>
      <c r="G12" s="398"/>
      <c r="H12" s="398"/>
    </row>
    <row r="13" spans="1:8" ht="19.350000000000001" customHeight="1" x14ac:dyDescent="0.2">
      <c r="A13" s="153" t="s">
        <v>107</v>
      </c>
      <c r="B13" s="459"/>
      <c r="C13" s="459"/>
      <c r="D13" s="672"/>
      <c r="E13" s="460"/>
      <c r="F13" s="398"/>
      <c r="G13" s="398"/>
      <c r="H13" s="398"/>
    </row>
    <row r="14" spans="1:8" ht="19.350000000000001" customHeight="1" x14ac:dyDescent="0.2">
      <c r="A14" s="153"/>
      <c r="B14" s="459"/>
      <c r="C14" s="459"/>
      <c r="D14" s="521"/>
      <c r="E14" s="459"/>
      <c r="F14" s="398"/>
      <c r="G14" s="398"/>
      <c r="H14" s="398"/>
    </row>
    <row r="15" spans="1:8" ht="19.350000000000001" customHeight="1" x14ac:dyDescent="0.2">
      <c r="A15" s="153"/>
      <c r="B15" s="459"/>
      <c r="C15" s="459"/>
      <c r="D15" s="521"/>
      <c r="E15" s="459"/>
      <c r="F15" s="398"/>
      <c r="G15" s="398"/>
      <c r="H15" s="398"/>
    </row>
    <row r="16" spans="1:8" ht="17.25" customHeight="1" x14ac:dyDescent="0.2">
      <c r="A16" s="398"/>
      <c r="B16" s="398"/>
      <c r="C16" s="398"/>
      <c r="D16" s="398"/>
      <c r="E16" s="220"/>
      <c r="F16" s="398"/>
      <c r="G16" s="398"/>
      <c r="H16" s="399"/>
    </row>
    <row r="17" spans="1:9" s="69" customFormat="1" ht="18" x14ac:dyDescent="0.2">
      <c r="A17" s="400" t="s">
        <v>34</v>
      </c>
      <c r="B17" s="401"/>
      <c r="C17" s="401"/>
      <c r="D17" s="401"/>
      <c r="E17" s="401"/>
      <c r="F17" s="401"/>
      <c r="G17" s="401"/>
      <c r="H17" s="401"/>
    </row>
    <row r="18" spans="1:9" ht="25.5" x14ac:dyDescent="0.2">
      <c r="A18" s="402" t="s">
        <v>85</v>
      </c>
      <c r="B18" s="754" t="s">
        <v>108</v>
      </c>
      <c r="C18" s="755"/>
      <c r="D18" s="403" t="s">
        <v>109</v>
      </c>
      <c r="E18" s="403" t="s">
        <v>110</v>
      </c>
      <c r="F18" s="403" t="s">
        <v>111</v>
      </c>
      <c r="G18" s="403" t="s">
        <v>112</v>
      </c>
      <c r="H18" s="403" t="s">
        <v>113</v>
      </c>
    </row>
    <row r="19" spans="1:9" x14ac:dyDescent="0.2">
      <c r="A19" s="404" t="s">
        <v>114</v>
      </c>
      <c r="B19" s="746">
        <v>2020</v>
      </c>
      <c r="C19" s="747"/>
      <c r="D19" s="373" t="s">
        <v>115</v>
      </c>
      <c r="E19" s="302">
        <v>9.9499999999999993</v>
      </c>
      <c r="F19" s="160" t="s">
        <v>116</v>
      </c>
      <c r="G19" s="673" t="s">
        <v>117</v>
      </c>
      <c r="H19" s="671"/>
    </row>
    <row r="20" spans="1:9" x14ac:dyDescent="0.2">
      <c r="A20" s="404" t="s">
        <v>118</v>
      </c>
      <c r="B20" s="746">
        <v>2020</v>
      </c>
      <c r="C20" s="747"/>
      <c r="D20" s="373" t="s">
        <v>119</v>
      </c>
      <c r="E20" s="302">
        <v>9.39</v>
      </c>
      <c r="F20" s="160" t="s">
        <v>120</v>
      </c>
      <c r="G20" s="673" t="s">
        <v>121</v>
      </c>
      <c r="H20" s="671"/>
    </row>
    <row r="21" spans="1:9" x14ac:dyDescent="0.2">
      <c r="A21" s="404" t="s">
        <v>122</v>
      </c>
      <c r="B21" s="746">
        <v>2020</v>
      </c>
      <c r="C21" s="747"/>
      <c r="D21" s="373" t="s">
        <v>123</v>
      </c>
      <c r="E21" s="302">
        <v>12.88</v>
      </c>
      <c r="F21" s="160" t="s">
        <v>124</v>
      </c>
      <c r="G21" s="673" t="s">
        <v>125</v>
      </c>
      <c r="H21" s="671"/>
    </row>
    <row r="22" spans="1:9" x14ac:dyDescent="0.2">
      <c r="A22" s="404" t="s">
        <v>126</v>
      </c>
      <c r="B22" s="746">
        <v>2020</v>
      </c>
      <c r="C22" s="747"/>
      <c r="D22" s="160" t="s">
        <v>123</v>
      </c>
      <c r="E22" s="302">
        <v>4.5199999999999996</v>
      </c>
      <c r="F22" s="160" t="s">
        <v>124</v>
      </c>
      <c r="G22" s="673" t="s">
        <v>127</v>
      </c>
      <c r="H22" s="671"/>
    </row>
    <row r="23" spans="1:9" x14ac:dyDescent="0.2">
      <c r="A23" s="404" t="s">
        <v>128</v>
      </c>
      <c r="B23" s="746">
        <v>2020</v>
      </c>
      <c r="C23" s="747"/>
      <c r="D23" s="160" t="s">
        <v>123</v>
      </c>
      <c r="E23" s="302">
        <v>3.71</v>
      </c>
      <c r="F23" s="160" t="s">
        <v>124</v>
      </c>
      <c r="G23" s="673" t="s">
        <v>129</v>
      </c>
      <c r="H23" s="671"/>
    </row>
    <row r="24" spans="1:9" x14ac:dyDescent="0.2">
      <c r="A24" s="404" t="s">
        <v>130</v>
      </c>
      <c r="B24" s="746">
        <v>2020</v>
      </c>
      <c r="C24" s="747"/>
      <c r="D24" s="373" t="s">
        <v>115</v>
      </c>
      <c r="E24" s="302">
        <v>9.86</v>
      </c>
      <c r="F24" s="160" t="s">
        <v>116</v>
      </c>
      <c r="G24" s="673" t="s">
        <v>131</v>
      </c>
      <c r="H24" s="671"/>
    </row>
    <row r="25" spans="1:9" ht="15" customHeight="1" x14ac:dyDescent="0.2">
      <c r="A25" s="404" t="s">
        <v>132</v>
      </c>
      <c r="B25" s="746">
        <v>2020</v>
      </c>
      <c r="C25" s="747"/>
      <c r="D25" s="373" t="s">
        <v>115</v>
      </c>
      <c r="E25" s="302">
        <v>8.74</v>
      </c>
      <c r="F25" s="160" t="s">
        <v>116</v>
      </c>
      <c r="G25" s="673" t="s">
        <v>133</v>
      </c>
      <c r="H25" s="671"/>
    </row>
    <row r="26" spans="1:9" ht="15" customHeight="1" x14ac:dyDescent="0.2">
      <c r="A26" s="404" t="s">
        <v>134</v>
      </c>
      <c r="B26" s="746">
        <v>2020</v>
      </c>
      <c r="C26" s="747"/>
      <c r="D26" s="373" t="s">
        <v>123</v>
      </c>
      <c r="E26" s="302">
        <v>12.57</v>
      </c>
      <c r="F26" s="160" t="s">
        <v>124</v>
      </c>
      <c r="G26" s="673" t="s">
        <v>135</v>
      </c>
      <c r="H26" s="671"/>
    </row>
    <row r="27" spans="1:9" ht="15" customHeight="1" x14ac:dyDescent="0.2">
      <c r="A27" s="404" t="s">
        <v>136</v>
      </c>
      <c r="B27" s="746">
        <v>2020</v>
      </c>
      <c r="C27" s="747"/>
      <c r="D27" s="373" t="s">
        <v>115</v>
      </c>
      <c r="E27" s="302">
        <v>6.87</v>
      </c>
      <c r="F27" s="160" t="s">
        <v>116</v>
      </c>
      <c r="G27" s="673" t="s">
        <v>137</v>
      </c>
      <c r="H27" s="671"/>
    </row>
    <row r="28" spans="1:9" ht="15.75" customHeight="1" x14ac:dyDescent="0.2">
      <c r="A28" s="405"/>
      <c r="B28" s="406"/>
      <c r="C28" s="406"/>
      <c r="D28" s="406"/>
      <c r="E28" s="406"/>
      <c r="F28" s="406"/>
      <c r="G28" s="406"/>
      <c r="H28" s="406"/>
    </row>
    <row r="29" spans="1:9" s="69" customFormat="1" ht="18" x14ac:dyDescent="0.2">
      <c r="A29" s="400" t="s">
        <v>33</v>
      </c>
      <c r="B29" s="401"/>
      <c r="C29" s="401"/>
      <c r="D29" s="401"/>
      <c r="E29" s="401"/>
      <c r="F29" s="401"/>
      <c r="G29" s="401"/>
      <c r="H29" s="401"/>
    </row>
    <row r="30" spans="1:9" x14ac:dyDescent="0.2">
      <c r="A30" s="403" t="s">
        <v>138</v>
      </c>
      <c r="B30" s="403" t="s">
        <v>108</v>
      </c>
      <c r="C30" s="403" t="s">
        <v>139</v>
      </c>
      <c r="D30" s="403" t="s">
        <v>140</v>
      </c>
      <c r="E30" s="403" t="s">
        <v>141</v>
      </c>
      <c r="F30" s="403" t="s">
        <v>142</v>
      </c>
      <c r="G30" s="403" t="s">
        <v>112</v>
      </c>
      <c r="H30" s="403" t="s">
        <v>113</v>
      </c>
      <c r="I30" s="403" t="s">
        <v>143</v>
      </c>
    </row>
    <row r="31" spans="1:9" x14ac:dyDescent="0.2">
      <c r="A31" s="676" t="s">
        <v>144</v>
      </c>
      <c r="B31" s="476"/>
      <c r="C31" s="407" t="s">
        <v>145</v>
      </c>
      <c r="D31" s="450" t="s">
        <v>146</v>
      </c>
      <c r="E31" s="451"/>
      <c r="F31" s="452" t="s">
        <v>147</v>
      </c>
      <c r="G31" s="453" t="s">
        <v>148</v>
      </c>
      <c r="H31" s="453"/>
      <c r="I31" s="453"/>
    </row>
    <row r="32" spans="1:9" x14ac:dyDescent="0.2">
      <c r="A32" s="676" t="s">
        <v>149</v>
      </c>
      <c r="B32" s="476"/>
      <c r="C32" s="407" t="s">
        <v>145</v>
      </c>
      <c r="D32" s="450" t="s">
        <v>146</v>
      </c>
      <c r="E32" s="451"/>
      <c r="F32" s="452" t="s">
        <v>147</v>
      </c>
      <c r="G32" s="453" t="s">
        <v>148</v>
      </c>
      <c r="H32" s="453"/>
      <c r="I32" s="453"/>
    </row>
    <row r="33" spans="1:9" x14ac:dyDescent="0.2">
      <c r="A33" s="676" t="s">
        <v>150</v>
      </c>
      <c r="B33" s="476"/>
      <c r="C33" s="671" t="s">
        <v>151</v>
      </c>
      <c r="D33" s="674" t="s">
        <v>146</v>
      </c>
      <c r="E33" s="668"/>
      <c r="F33" s="669"/>
      <c r="G33" s="670"/>
      <c r="H33" s="670"/>
      <c r="I33" s="670"/>
    </row>
    <row r="34" spans="1:9" x14ac:dyDescent="0.2">
      <c r="A34" s="676"/>
      <c r="B34" s="476"/>
      <c r="C34" s="671"/>
      <c r="D34" s="674"/>
      <c r="E34" s="668"/>
      <c r="F34" s="669"/>
      <c r="G34" s="670"/>
      <c r="H34" s="670"/>
      <c r="I34" s="670"/>
    </row>
    <row r="35" spans="1:9" x14ac:dyDescent="0.2">
      <c r="A35" s="676"/>
      <c r="B35" s="476"/>
      <c r="C35" s="675"/>
      <c r="D35" s="674"/>
      <c r="E35" s="668"/>
      <c r="F35" s="669"/>
      <c r="G35" s="670"/>
      <c r="H35" s="670"/>
      <c r="I35" s="670"/>
    </row>
    <row r="36" spans="1:9" x14ac:dyDescent="0.2">
      <c r="A36" s="676"/>
      <c r="B36" s="476"/>
      <c r="C36" s="671"/>
      <c r="D36" s="674"/>
      <c r="E36" s="668"/>
      <c r="F36" s="669"/>
      <c r="G36" s="670"/>
      <c r="H36" s="670"/>
      <c r="I36" s="670"/>
    </row>
    <row r="37" spans="1:9" x14ac:dyDescent="0.2">
      <c r="A37" s="676"/>
      <c r="B37" s="476"/>
      <c r="C37" s="671"/>
      <c r="D37" s="674"/>
      <c r="E37" s="668"/>
      <c r="F37" s="669"/>
      <c r="G37" s="670"/>
      <c r="H37" s="670"/>
      <c r="I37" s="670"/>
    </row>
    <row r="38" spans="1:9" x14ac:dyDescent="0.2">
      <c r="A38" s="676"/>
      <c r="B38" s="476"/>
      <c r="C38" s="671"/>
      <c r="D38" s="674"/>
      <c r="E38" s="668"/>
      <c r="F38" s="669"/>
      <c r="G38" s="670"/>
      <c r="H38" s="670"/>
      <c r="I38" s="670"/>
    </row>
    <row r="39" spans="1:9" x14ac:dyDescent="0.2">
      <c r="A39" s="676"/>
      <c r="B39" s="476"/>
      <c r="C39" s="671"/>
      <c r="D39" s="674"/>
      <c r="E39" s="668"/>
      <c r="F39" s="669"/>
      <c r="G39" s="670"/>
      <c r="H39" s="670"/>
      <c r="I39" s="670"/>
    </row>
    <row r="40" spans="1:9" x14ac:dyDescent="0.2">
      <c r="A40" s="676"/>
      <c r="B40" s="476"/>
      <c r="C40" s="671"/>
      <c r="D40" s="674"/>
      <c r="E40" s="668"/>
      <c r="F40" s="669"/>
      <c r="G40" s="670"/>
      <c r="H40" s="670"/>
      <c r="I40" s="670"/>
    </row>
    <row r="41" spans="1:9" x14ac:dyDescent="0.2">
      <c r="A41" s="676"/>
      <c r="B41" s="476"/>
      <c r="C41" s="671"/>
      <c r="D41" s="674"/>
      <c r="E41" s="668"/>
      <c r="F41" s="669"/>
      <c r="G41" s="670"/>
      <c r="H41" s="670"/>
      <c r="I41" s="670"/>
    </row>
    <row r="42" spans="1:9" x14ac:dyDescent="0.2">
      <c r="A42" s="676"/>
      <c r="B42" s="476"/>
      <c r="C42" s="671"/>
      <c r="D42" s="674"/>
      <c r="E42" s="668"/>
      <c r="F42" s="669"/>
      <c r="G42" s="670"/>
      <c r="H42" s="670"/>
      <c r="I42" s="670"/>
    </row>
    <row r="43" spans="1:9" x14ac:dyDescent="0.2">
      <c r="A43" s="676"/>
      <c r="B43" s="476"/>
      <c r="C43" s="671"/>
      <c r="D43" s="674"/>
      <c r="E43" s="668"/>
      <c r="F43" s="669"/>
      <c r="G43" s="670"/>
      <c r="H43" s="670"/>
      <c r="I43" s="670"/>
    </row>
    <row r="44" spans="1:9" x14ac:dyDescent="0.2">
      <c r="A44" s="676"/>
      <c r="B44" s="476"/>
      <c r="C44" s="671"/>
      <c r="D44" s="674"/>
      <c r="E44" s="668"/>
      <c r="F44" s="669"/>
      <c r="G44" s="670"/>
      <c r="H44" s="670"/>
      <c r="I44" s="670"/>
    </row>
    <row r="45" spans="1:9" x14ac:dyDescent="0.2">
      <c r="A45" s="676"/>
      <c r="B45" s="476"/>
      <c r="C45" s="671"/>
      <c r="D45" s="674"/>
      <c r="E45" s="668"/>
      <c r="F45" s="669"/>
      <c r="G45" s="670"/>
      <c r="H45" s="670"/>
      <c r="I45" s="670"/>
    </row>
    <row r="46" spans="1:9" x14ac:dyDescent="0.2">
      <c r="A46" s="676"/>
      <c r="B46" s="476"/>
      <c r="C46" s="671"/>
      <c r="D46" s="674"/>
      <c r="E46" s="668"/>
      <c r="F46" s="669"/>
      <c r="G46" s="670"/>
      <c r="H46" s="670"/>
      <c r="I46" s="670"/>
    </row>
    <row r="47" spans="1:9" x14ac:dyDescent="0.2">
      <c r="A47" s="676"/>
      <c r="B47" s="476"/>
      <c r="C47" s="671"/>
      <c r="D47" s="674"/>
      <c r="E47" s="668"/>
      <c r="F47" s="669"/>
      <c r="G47" s="670"/>
      <c r="H47" s="670"/>
      <c r="I47" s="670"/>
    </row>
    <row r="48" spans="1:9" x14ac:dyDescent="0.2">
      <c r="A48" s="676"/>
      <c r="B48" s="476"/>
      <c r="C48" s="671"/>
      <c r="D48" s="674"/>
      <c r="E48" s="668"/>
      <c r="F48" s="669"/>
      <c r="G48" s="670"/>
      <c r="H48" s="670"/>
      <c r="I48" s="670"/>
    </row>
    <row r="49" spans="1:9" x14ac:dyDescent="0.2">
      <c r="A49" s="676"/>
      <c r="B49" s="476"/>
      <c r="C49" s="671"/>
      <c r="D49" s="674"/>
      <c r="E49" s="668"/>
      <c r="F49" s="669"/>
      <c r="G49" s="670"/>
      <c r="H49" s="670"/>
      <c r="I49" s="670"/>
    </row>
    <row r="50" spans="1:9" x14ac:dyDescent="0.2">
      <c r="A50" s="676"/>
      <c r="B50" s="476"/>
      <c r="C50" s="671"/>
      <c r="D50" s="674"/>
      <c r="E50" s="668"/>
      <c r="F50" s="669"/>
      <c r="G50" s="670"/>
      <c r="H50" s="670"/>
      <c r="I50" s="670"/>
    </row>
    <row r="51" spans="1:9" x14ac:dyDescent="0.2">
      <c r="A51" s="676"/>
      <c r="B51" s="476"/>
      <c r="C51" s="671"/>
      <c r="D51" s="674"/>
      <c r="E51" s="668"/>
      <c r="F51" s="669"/>
      <c r="G51" s="670"/>
      <c r="H51" s="670"/>
      <c r="I51" s="670"/>
    </row>
    <row r="52" spans="1:9" x14ac:dyDescent="0.2">
      <c r="A52" s="676"/>
      <c r="B52" s="476"/>
      <c r="C52" s="671"/>
      <c r="D52" s="674"/>
      <c r="E52" s="668"/>
      <c r="F52" s="669"/>
      <c r="G52" s="670"/>
      <c r="H52" s="670"/>
      <c r="I52" s="670"/>
    </row>
    <row r="53" spans="1:9" x14ac:dyDescent="0.2">
      <c r="A53" s="676"/>
      <c r="B53" s="476"/>
      <c r="C53" s="671"/>
      <c r="D53" s="674"/>
      <c r="E53" s="668"/>
      <c r="F53" s="669"/>
      <c r="G53" s="670"/>
      <c r="H53" s="670"/>
      <c r="I53" s="670"/>
    </row>
    <row r="54" spans="1:9" x14ac:dyDescent="0.2">
      <c r="A54" s="676"/>
      <c r="B54" s="476"/>
      <c r="C54" s="671"/>
      <c r="D54" s="674"/>
      <c r="E54" s="668"/>
      <c r="F54" s="669"/>
      <c r="G54" s="670"/>
      <c r="H54" s="670"/>
      <c r="I54" s="670"/>
    </row>
    <row r="55" spans="1:9" x14ac:dyDescent="0.2">
      <c r="A55" s="676"/>
      <c r="B55" s="476"/>
      <c r="C55" s="671"/>
      <c r="D55" s="674"/>
      <c r="E55" s="668"/>
      <c r="F55" s="669"/>
      <c r="G55" s="670"/>
      <c r="H55" s="670"/>
      <c r="I55" s="670"/>
    </row>
    <row r="56" spans="1:9" x14ac:dyDescent="0.2">
      <c r="A56" s="676"/>
      <c r="B56" s="476"/>
      <c r="C56" s="671"/>
      <c r="D56" s="674"/>
      <c r="E56" s="668"/>
      <c r="F56" s="669"/>
      <c r="G56" s="670"/>
      <c r="H56" s="670"/>
      <c r="I56" s="670"/>
    </row>
    <row r="57" spans="1:9" x14ac:dyDescent="0.2">
      <c r="A57" s="676"/>
      <c r="B57" s="476"/>
      <c r="C57" s="671"/>
      <c r="D57" s="674"/>
      <c r="E57" s="668"/>
      <c r="F57" s="669"/>
      <c r="G57" s="670"/>
      <c r="H57" s="670"/>
      <c r="I57" s="670"/>
    </row>
    <row r="58" spans="1:9" ht="14.85" customHeight="1" x14ac:dyDescent="0.2">
      <c r="A58" s="676"/>
      <c r="B58" s="476"/>
      <c r="C58" s="671"/>
      <c r="D58" s="674"/>
      <c r="E58" s="668"/>
      <c r="F58" s="669"/>
      <c r="G58" s="670"/>
      <c r="H58" s="670"/>
      <c r="I58" s="670"/>
    </row>
    <row r="59" spans="1:9" x14ac:dyDescent="0.2">
      <c r="A59" s="676"/>
      <c r="B59" s="476"/>
      <c r="C59" s="671"/>
      <c r="D59" s="674"/>
      <c r="E59" s="668"/>
      <c r="F59" s="669"/>
      <c r="G59" s="670"/>
      <c r="H59" s="670"/>
      <c r="I59" s="670"/>
    </row>
    <row r="60" spans="1:9" x14ac:dyDescent="0.2">
      <c r="A60" s="676"/>
      <c r="B60" s="476"/>
      <c r="C60" s="671"/>
      <c r="D60" s="674"/>
      <c r="E60" s="668"/>
      <c r="F60" s="669"/>
      <c r="G60" s="670"/>
      <c r="H60" s="670"/>
      <c r="I60" s="670"/>
    </row>
    <row r="61" spans="1:9" x14ac:dyDescent="0.2">
      <c r="A61" s="676"/>
      <c r="B61" s="476"/>
      <c r="C61" s="671"/>
      <c r="D61" s="674"/>
      <c r="E61" s="668"/>
      <c r="F61" s="669"/>
      <c r="G61" s="670"/>
      <c r="H61" s="670"/>
      <c r="I61" s="670"/>
    </row>
    <row r="62" spans="1:9" x14ac:dyDescent="0.2">
      <c r="A62" s="676"/>
      <c r="B62" s="476"/>
      <c r="C62" s="671"/>
      <c r="D62" s="674"/>
      <c r="E62" s="668"/>
      <c r="F62" s="669"/>
      <c r="G62" s="670"/>
      <c r="H62" s="670"/>
      <c r="I62" s="670"/>
    </row>
    <row r="63" spans="1:9" x14ac:dyDescent="0.2">
      <c r="A63" s="676"/>
      <c r="B63" s="476"/>
      <c r="C63" s="671"/>
      <c r="D63" s="674"/>
      <c r="E63" s="668"/>
      <c r="F63" s="669"/>
      <c r="G63" s="670"/>
      <c r="H63" s="670"/>
      <c r="I63" s="670"/>
    </row>
    <row r="64" spans="1:9" x14ac:dyDescent="0.2">
      <c r="A64" s="676"/>
      <c r="B64" s="476"/>
      <c r="C64" s="671"/>
      <c r="D64" s="674"/>
      <c r="E64" s="668"/>
      <c r="F64" s="669"/>
      <c r="G64" s="670"/>
      <c r="H64" s="670"/>
      <c r="I64" s="670"/>
    </row>
    <row r="65" spans="1:9" x14ac:dyDescent="0.2">
      <c r="A65" s="676"/>
      <c r="B65" s="476"/>
      <c r="C65" s="671"/>
      <c r="D65" s="674"/>
      <c r="E65" s="668"/>
      <c r="F65" s="669"/>
      <c r="G65" s="670"/>
      <c r="H65" s="670"/>
      <c r="I65" s="670"/>
    </row>
    <row r="66" spans="1:9" x14ac:dyDescent="0.2">
      <c r="A66" s="676"/>
      <c r="B66" s="476"/>
      <c r="C66" s="671"/>
      <c r="D66" s="674"/>
      <c r="E66" s="668"/>
      <c r="F66" s="669"/>
      <c r="G66" s="670"/>
      <c r="H66" s="670"/>
      <c r="I66" s="670"/>
    </row>
    <row r="67" spans="1:9" x14ac:dyDescent="0.2">
      <c r="A67" s="676"/>
      <c r="B67" s="476"/>
      <c r="C67" s="671"/>
      <c r="D67" s="674"/>
      <c r="E67" s="668"/>
      <c r="F67" s="669"/>
      <c r="G67" s="670"/>
      <c r="H67" s="670"/>
      <c r="I67" s="670"/>
    </row>
    <row r="68" spans="1:9" x14ac:dyDescent="0.2">
      <c r="A68" s="676"/>
      <c r="B68" s="476"/>
      <c r="C68" s="671"/>
      <c r="D68" s="674"/>
      <c r="E68" s="668"/>
      <c r="F68" s="669"/>
      <c r="G68" s="670"/>
      <c r="H68" s="670"/>
      <c r="I68" s="670"/>
    </row>
    <row r="69" spans="1:9" x14ac:dyDescent="0.2">
      <c r="A69" s="676"/>
      <c r="B69" s="476"/>
      <c r="C69" s="671"/>
      <c r="D69" s="674"/>
      <c r="E69" s="668"/>
      <c r="F69" s="669"/>
      <c r="G69" s="670"/>
      <c r="H69" s="670"/>
      <c r="I69" s="670"/>
    </row>
    <row r="70" spans="1:9" x14ac:dyDescent="0.2">
      <c r="A70" s="676"/>
      <c r="B70" s="476"/>
      <c r="C70" s="671"/>
      <c r="D70" s="674"/>
      <c r="E70" s="668"/>
      <c r="F70" s="669"/>
      <c r="G70" s="670"/>
      <c r="H70" s="670"/>
      <c r="I70" s="670"/>
    </row>
    <row r="71" spans="1:9" x14ac:dyDescent="0.2">
      <c r="A71" s="676"/>
      <c r="B71" s="476"/>
      <c r="C71" s="671"/>
      <c r="D71" s="674"/>
      <c r="E71" s="668"/>
      <c r="F71" s="669"/>
      <c r="G71" s="670"/>
      <c r="H71" s="670"/>
      <c r="I71" s="670"/>
    </row>
    <row r="72" spans="1:9" x14ac:dyDescent="0.2">
      <c r="A72" s="676"/>
      <c r="B72" s="476"/>
      <c r="C72" s="671"/>
      <c r="D72" s="674"/>
      <c r="E72" s="668"/>
      <c r="F72" s="669"/>
      <c r="G72" s="670"/>
      <c r="H72" s="670"/>
      <c r="I72" s="670"/>
    </row>
    <row r="73" spans="1:9" x14ac:dyDescent="0.2">
      <c r="A73" s="676"/>
      <c r="B73" s="476"/>
      <c r="C73" s="671"/>
      <c r="D73" s="674"/>
      <c r="E73" s="668"/>
      <c r="F73" s="669"/>
      <c r="G73" s="670"/>
      <c r="H73" s="670"/>
      <c r="I73" s="670"/>
    </row>
    <row r="74" spans="1:9" x14ac:dyDescent="0.2">
      <c r="A74" s="676"/>
      <c r="B74" s="476"/>
      <c r="C74" s="671"/>
      <c r="D74" s="674"/>
      <c r="E74" s="668"/>
      <c r="F74" s="669"/>
      <c r="G74" s="670"/>
      <c r="H74" s="670"/>
      <c r="I74" s="670"/>
    </row>
    <row r="75" spans="1:9" x14ac:dyDescent="0.2">
      <c r="A75" s="676"/>
      <c r="B75" s="476"/>
      <c r="C75" s="671"/>
      <c r="D75" s="674"/>
      <c r="E75" s="668"/>
      <c r="F75" s="669"/>
      <c r="G75" s="670"/>
      <c r="H75" s="670"/>
      <c r="I75" s="670"/>
    </row>
    <row r="76" spans="1:9" x14ac:dyDescent="0.2">
      <c r="A76" s="676"/>
      <c r="B76" s="476"/>
      <c r="C76" s="671"/>
      <c r="D76" s="674"/>
      <c r="E76" s="668"/>
      <c r="F76" s="669"/>
      <c r="G76" s="670"/>
      <c r="H76" s="670"/>
      <c r="I76" s="670"/>
    </row>
    <row r="77" spans="1:9" x14ac:dyDescent="0.2">
      <c r="A77" s="676"/>
      <c r="B77" s="476"/>
      <c r="C77" s="671"/>
      <c r="D77" s="674"/>
      <c r="E77" s="668"/>
      <c r="F77" s="669"/>
      <c r="G77" s="670"/>
      <c r="H77" s="670"/>
      <c r="I77" s="670"/>
    </row>
    <row r="78" spans="1:9" x14ac:dyDescent="0.2">
      <c r="A78" s="676"/>
      <c r="B78" s="476"/>
      <c r="C78" s="671"/>
      <c r="D78" s="674"/>
      <c r="E78" s="668"/>
      <c r="F78" s="669"/>
      <c r="G78" s="670"/>
      <c r="H78" s="670"/>
      <c r="I78" s="670"/>
    </row>
    <row r="79" spans="1:9" x14ac:dyDescent="0.2">
      <c r="A79" s="676"/>
      <c r="B79" s="476"/>
      <c r="C79" s="671"/>
      <c r="D79" s="674"/>
      <c r="E79" s="668"/>
      <c r="F79" s="669"/>
      <c r="G79" s="670"/>
      <c r="H79" s="670"/>
      <c r="I79" s="670"/>
    </row>
    <row r="80" spans="1:9" x14ac:dyDescent="0.2">
      <c r="A80" s="676"/>
      <c r="B80" s="476"/>
      <c r="C80" s="671"/>
      <c r="D80" s="674"/>
      <c r="E80" s="668"/>
      <c r="F80" s="669"/>
      <c r="G80" s="670"/>
      <c r="H80" s="670"/>
      <c r="I80" s="670"/>
    </row>
    <row r="81" spans="1:9" x14ac:dyDescent="0.2">
      <c r="A81" s="676"/>
      <c r="B81" s="476"/>
      <c r="C81" s="671"/>
      <c r="D81" s="674"/>
      <c r="E81" s="668"/>
      <c r="F81" s="669"/>
      <c r="G81" s="670"/>
      <c r="H81" s="670"/>
      <c r="I81" s="670"/>
    </row>
    <row r="82" spans="1:9" x14ac:dyDescent="0.2">
      <c r="A82" s="676"/>
      <c r="B82" s="476"/>
      <c r="C82" s="671"/>
      <c r="D82" s="674"/>
      <c r="E82" s="668"/>
      <c r="F82" s="669"/>
      <c r="G82" s="670"/>
      <c r="H82" s="670"/>
      <c r="I82" s="670"/>
    </row>
    <row r="83" spans="1:9" x14ac:dyDescent="0.2">
      <c r="A83" s="676"/>
      <c r="B83" s="476"/>
      <c r="C83" s="671"/>
      <c r="D83" s="674"/>
      <c r="E83" s="668"/>
      <c r="F83" s="669"/>
      <c r="G83" s="670"/>
      <c r="H83" s="670"/>
      <c r="I83" s="670"/>
    </row>
    <row r="84" spans="1:9" x14ac:dyDescent="0.2">
      <c r="A84" s="676"/>
      <c r="B84" s="476"/>
      <c r="C84" s="671"/>
      <c r="D84" s="674"/>
      <c r="E84" s="668"/>
      <c r="F84" s="669"/>
      <c r="G84" s="670"/>
      <c r="H84" s="670"/>
      <c r="I84" s="670"/>
    </row>
    <row r="85" spans="1:9" x14ac:dyDescent="0.2">
      <c r="A85" s="676"/>
      <c r="B85" s="476"/>
      <c r="C85" s="671"/>
      <c r="D85" s="674"/>
      <c r="E85" s="668"/>
      <c r="F85" s="669"/>
      <c r="G85" s="670"/>
      <c r="H85" s="670"/>
      <c r="I85" s="670"/>
    </row>
    <row r="86" spans="1:9" x14ac:dyDescent="0.2">
      <c r="A86" s="676"/>
      <c r="B86" s="476"/>
      <c r="C86" s="671"/>
      <c r="D86" s="674"/>
      <c r="E86" s="668"/>
      <c r="F86" s="669"/>
      <c r="G86" s="670"/>
      <c r="H86" s="670"/>
      <c r="I86" s="670"/>
    </row>
    <row r="87" spans="1:9" x14ac:dyDescent="0.2">
      <c r="A87" s="676"/>
      <c r="B87" s="476"/>
      <c r="C87" s="671"/>
      <c r="D87" s="674"/>
      <c r="E87" s="668"/>
      <c r="F87" s="669"/>
      <c r="G87" s="670"/>
      <c r="H87" s="670"/>
      <c r="I87" s="670"/>
    </row>
    <row r="88" spans="1:9" x14ac:dyDescent="0.2">
      <c r="A88" s="676"/>
      <c r="B88" s="476"/>
      <c r="C88" s="671"/>
      <c r="D88" s="674"/>
      <c r="E88" s="668"/>
      <c r="F88" s="669"/>
      <c r="G88" s="670"/>
      <c r="H88" s="670"/>
      <c r="I88" s="670"/>
    </row>
    <row r="89" spans="1:9" x14ac:dyDescent="0.2">
      <c r="A89" s="676"/>
      <c r="B89" s="476"/>
      <c r="C89" s="671"/>
      <c r="D89" s="674"/>
      <c r="E89" s="668"/>
      <c r="F89" s="669"/>
      <c r="G89" s="670"/>
      <c r="H89" s="670"/>
      <c r="I89" s="670"/>
    </row>
    <row r="90" spans="1:9" x14ac:dyDescent="0.2">
      <c r="A90" s="676"/>
      <c r="B90" s="476"/>
      <c r="C90" s="671"/>
      <c r="D90" s="674"/>
      <c r="E90" s="668"/>
      <c r="F90" s="669"/>
      <c r="G90" s="670"/>
      <c r="H90" s="670"/>
      <c r="I90" s="670"/>
    </row>
    <row r="91" spans="1:9" x14ac:dyDescent="0.2">
      <c r="A91" s="676"/>
      <c r="B91" s="476"/>
      <c r="C91" s="671"/>
      <c r="D91" s="674"/>
      <c r="E91" s="668"/>
      <c r="F91" s="669"/>
      <c r="G91" s="670"/>
      <c r="H91" s="670"/>
      <c r="I91" s="670"/>
    </row>
    <row r="92" spans="1:9" x14ac:dyDescent="0.2">
      <c r="A92" s="676"/>
      <c r="B92" s="476"/>
      <c r="C92" s="671"/>
      <c r="D92" s="674"/>
      <c r="E92" s="668"/>
      <c r="F92" s="669"/>
      <c r="G92" s="670"/>
      <c r="H92" s="670"/>
      <c r="I92" s="670"/>
    </row>
    <row r="93" spans="1:9" x14ac:dyDescent="0.2">
      <c r="A93" s="676"/>
      <c r="B93" s="476"/>
      <c r="C93" s="671"/>
      <c r="D93" s="674"/>
      <c r="E93" s="668"/>
      <c r="F93" s="669"/>
      <c r="G93" s="670"/>
      <c r="H93" s="670"/>
      <c r="I93" s="670"/>
    </row>
    <row r="94" spans="1:9" x14ac:dyDescent="0.2">
      <c r="A94" s="676"/>
      <c r="B94" s="476"/>
      <c r="C94" s="671"/>
      <c r="D94" s="674"/>
      <c r="E94" s="668"/>
      <c r="F94" s="669"/>
      <c r="G94" s="670"/>
      <c r="H94" s="670"/>
      <c r="I94" s="670"/>
    </row>
    <row r="95" spans="1:9" x14ac:dyDescent="0.2">
      <c r="A95" s="676"/>
      <c r="B95" s="476"/>
      <c r="C95" s="671"/>
      <c r="D95" s="674"/>
      <c r="E95" s="668"/>
      <c r="F95" s="669"/>
      <c r="G95" s="670"/>
      <c r="H95" s="670"/>
      <c r="I95" s="670"/>
    </row>
    <row r="96" spans="1:9" x14ac:dyDescent="0.2">
      <c r="A96" s="676"/>
      <c r="B96" s="476"/>
      <c r="C96" s="671"/>
      <c r="D96" s="674"/>
      <c r="E96" s="668"/>
      <c r="F96" s="669"/>
      <c r="G96" s="670"/>
      <c r="H96" s="670"/>
      <c r="I96" s="670"/>
    </row>
    <row r="97" spans="1:9" x14ac:dyDescent="0.2">
      <c r="A97" s="676"/>
      <c r="B97" s="476"/>
      <c r="C97" s="671"/>
      <c r="D97" s="674"/>
      <c r="E97" s="668"/>
      <c r="F97" s="669"/>
      <c r="G97" s="670"/>
      <c r="H97" s="670"/>
      <c r="I97" s="670"/>
    </row>
    <row r="98" spans="1:9" x14ac:dyDescent="0.2">
      <c r="A98" s="676"/>
      <c r="B98" s="476"/>
      <c r="C98" s="671"/>
      <c r="D98" s="674"/>
      <c r="E98" s="668"/>
      <c r="F98" s="669"/>
      <c r="G98" s="670"/>
      <c r="H98" s="670"/>
      <c r="I98" s="670"/>
    </row>
    <row r="99" spans="1:9" x14ac:dyDescent="0.2">
      <c r="A99" s="676"/>
      <c r="B99" s="476"/>
      <c r="C99" s="671"/>
      <c r="D99" s="674"/>
      <c r="E99" s="668"/>
      <c r="F99" s="669"/>
      <c r="G99" s="670"/>
      <c r="H99" s="670"/>
      <c r="I99" s="670"/>
    </row>
    <row r="100" spans="1:9" x14ac:dyDescent="0.2">
      <c r="A100" s="676"/>
      <c r="B100" s="476"/>
      <c r="C100" s="671"/>
      <c r="D100" s="674"/>
      <c r="E100" s="668"/>
      <c r="F100" s="669"/>
      <c r="G100" s="670"/>
      <c r="H100" s="670"/>
      <c r="I100" s="670"/>
    </row>
    <row r="101" spans="1:9" x14ac:dyDescent="0.2">
      <c r="A101" s="676"/>
      <c r="B101" s="476"/>
      <c r="C101" s="671"/>
      <c r="D101" s="674"/>
      <c r="E101" s="668"/>
      <c r="F101" s="669"/>
      <c r="G101" s="670"/>
      <c r="H101" s="670"/>
      <c r="I101" s="670"/>
    </row>
    <row r="102" spans="1:9" x14ac:dyDescent="0.2">
      <c r="A102" s="676"/>
      <c r="B102" s="476"/>
      <c r="C102" s="671"/>
      <c r="D102" s="674"/>
      <c r="E102" s="668"/>
      <c r="F102" s="669"/>
      <c r="G102" s="670"/>
      <c r="H102" s="670"/>
      <c r="I102" s="670"/>
    </row>
    <row r="103" spans="1:9" x14ac:dyDescent="0.2">
      <c r="A103" s="676"/>
      <c r="B103" s="476"/>
      <c r="C103" s="671"/>
      <c r="D103" s="674"/>
      <c r="E103" s="668"/>
      <c r="F103" s="669"/>
      <c r="G103" s="670"/>
      <c r="H103" s="670"/>
      <c r="I103" s="670"/>
    </row>
    <row r="104" spans="1:9" x14ac:dyDescent="0.2">
      <c r="A104" s="676"/>
      <c r="B104" s="476"/>
      <c r="C104" s="671"/>
      <c r="D104" s="674"/>
      <c r="E104" s="668"/>
      <c r="F104" s="669"/>
      <c r="G104" s="670"/>
      <c r="H104" s="670"/>
      <c r="I104" s="670"/>
    </row>
    <row r="105" spans="1:9" x14ac:dyDescent="0.2">
      <c r="A105" s="676"/>
      <c r="B105" s="476"/>
      <c r="C105" s="671"/>
      <c r="D105" s="674"/>
      <c r="E105" s="668"/>
      <c r="F105" s="669"/>
      <c r="G105" s="670"/>
      <c r="H105" s="670"/>
      <c r="I105" s="670"/>
    </row>
    <row r="106" spans="1:9" x14ac:dyDescent="0.2">
      <c r="A106" s="676"/>
      <c r="B106" s="476"/>
      <c r="C106" s="671"/>
      <c r="D106" s="674"/>
      <c r="E106" s="668"/>
      <c r="F106" s="669"/>
      <c r="G106" s="670"/>
      <c r="H106" s="670"/>
      <c r="I106" s="670"/>
    </row>
    <row r="107" spans="1:9" x14ac:dyDescent="0.2">
      <c r="A107" s="676"/>
      <c r="B107" s="476"/>
      <c r="C107" s="671"/>
      <c r="D107" s="674"/>
      <c r="E107" s="668"/>
      <c r="F107" s="669"/>
      <c r="G107" s="670"/>
      <c r="H107" s="670"/>
      <c r="I107" s="670"/>
    </row>
    <row r="108" spans="1:9" x14ac:dyDescent="0.2">
      <c r="A108" s="676"/>
      <c r="B108" s="476"/>
      <c r="C108" s="671"/>
      <c r="D108" s="674"/>
      <c r="E108" s="668"/>
      <c r="F108" s="669"/>
      <c r="G108" s="670"/>
      <c r="H108" s="670"/>
      <c r="I108" s="670"/>
    </row>
    <row r="109" spans="1:9" x14ac:dyDescent="0.2">
      <c r="A109" s="676"/>
      <c r="B109" s="476"/>
      <c r="C109" s="671"/>
      <c r="D109" s="674"/>
      <c r="E109" s="668"/>
      <c r="F109" s="669"/>
      <c r="G109" s="670"/>
      <c r="H109" s="670"/>
      <c r="I109" s="670"/>
    </row>
    <row r="110" spans="1:9" x14ac:dyDescent="0.2">
      <c r="A110" s="676"/>
      <c r="B110" s="476"/>
      <c r="C110" s="671"/>
      <c r="D110" s="674"/>
      <c r="E110" s="668"/>
      <c r="F110" s="669"/>
      <c r="G110" s="670"/>
      <c r="H110" s="670"/>
      <c r="I110" s="670"/>
    </row>
    <row r="111" spans="1:9" x14ac:dyDescent="0.2">
      <c r="A111" s="676"/>
      <c r="B111" s="476"/>
      <c r="C111" s="671"/>
      <c r="D111" s="674"/>
      <c r="E111" s="668"/>
      <c r="F111" s="669"/>
      <c r="G111" s="670"/>
      <c r="H111" s="670"/>
      <c r="I111" s="670"/>
    </row>
    <row r="112" spans="1:9" x14ac:dyDescent="0.2">
      <c r="A112" s="676"/>
      <c r="B112" s="476"/>
      <c r="C112" s="671"/>
      <c r="D112" s="674"/>
      <c r="E112" s="668"/>
      <c r="F112" s="669"/>
      <c r="G112" s="670"/>
      <c r="H112" s="670"/>
      <c r="I112" s="670"/>
    </row>
    <row r="113" spans="1:9" x14ac:dyDescent="0.2">
      <c r="A113" s="676"/>
      <c r="B113" s="476"/>
      <c r="C113" s="671"/>
      <c r="D113" s="674"/>
      <c r="E113" s="668"/>
      <c r="F113" s="669"/>
      <c r="G113" s="670"/>
      <c r="H113" s="670"/>
      <c r="I113" s="670"/>
    </row>
    <row r="114" spans="1:9" x14ac:dyDescent="0.2">
      <c r="A114" s="676"/>
      <c r="B114" s="476"/>
      <c r="C114" s="671"/>
      <c r="D114" s="674"/>
      <c r="E114" s="668"/>
      <c r="F114" s="669"/>
      <c r="G114" s="670"/>
      <c r="H114" s="670"/>
      <c r="I114" s="670"/>
    </row>
    <row r="115" spans="1:9" x14ac:dyDescent="0.2">
      <c r="A115" s="676"/>
      <c r="B115" s="476"/>
      <c r="C115" s="671"/>
      <c r="D115" s="674"/>
      <c r="E115" s="668"/>
      <c r="F115" s="669"/>
      <c r="G115" s="670"/>
      <c r="H115" s="670"/>
      <c r="I115" s="670"/>
    </row>
    <row r="116" spans="1:9" x14ac:dyDescent="0.2">
      <c r="A116" s="676"/>
      <c r="B116" s="476"/>
      <c r="C116" s="671"/>
      <c r="D116" s="674"/>
      <c r="E116" s="668"/>
      <c r="F116" s="669"/>
      <c r="G116" s="670"/>
      <c r="H116" s="670"/>
      <c r="I116" s="670"/>
    </row>
    <row r="117" spans="1:9" x14ac:dyDescent="0.2">
      <c r="A117" s="676"/>
      <c r="B117" s="476"/>
      <c r="C117" s="671"/>
      <c r="D117" s="674"/>
      <c r="E117" s="668"/>
      <c r="F117" s="669"/>
      <c r="G117" s="670"/>
      <c r="H117" s="670"/>
      <c r="I117" s="670"/>
    </row>
    <row r="118" spans="1:9" x14ac:dyDescent="0.2">
      <c r="A118" s="676"/>
      <c r="B118" s="476"/>
      <c r="C118" s="671"/>
      <c r="D118" s="674"/>
      <c r="E118" s="668"/>
      <c r="F118" s="669"/>
      <c r="G118" s="670"/>
      <c r="H118" s="670"/>
      <c r="I118" s="670"/>
    </row>
    <row r="119" spans="1:9" x14ac:dyDescent="0.2">
      <c r="A119" s="676"/>
      <c r="B119" s="476"/>
      <c r="C119" s="671"/>
      <c r="D119" s="674"/>
      <c r="E119" s="668"/>
      <c r="F119" s="669"/>
      <c r="G119" s="670"/>
      <c r="H119" s="670"/>
      <c r="I119" s="670"/>
    </row>
    <row r="120" spans="1:9" x14ac:dyDescent="0.2">
      <c r="A120" s="676"/>
      <c r="B120" s="476"/>
      <c r="C120" s="671"/>
      <c r="D120" s="674"/>
      <c r="E120" s="668"/>
      <c r="F120" s="669"/>
      <c r="G120" s="670"/>
      <c r="H120" s="670"/>
      <c r="I120" s="670"/>
    </row>
    <row r="121" spans="1:9" x14ac:dyDescent="0.2">
      <c r="A121" s="676"/>
      <c r="B121" s="476"/>
      <c r="C121" s="671"/>
      <c r="D121" s="674"/>
      <c r="E121" s="668"/>
      <c r="F121" s="669"/>
      <c r="G121" s="670"/>
      <c r="H121" s="670"/>
      <c r="I121" s="670"/>
    </row>
    <row r="122" spans="1:9" x14ac:dyDescent="0.2">
      <c r="A122" s="676"/>
      <c r="B122" s="476"/>
      <c r="C122" s="671"/>
      <c r="D122" s="674"/>
      <c r="E122" s="668"/>
      <c r="F122" s="669"/>
      <c r="G122" s="670"/>
      <c r="H122" s="670"/>
      <c r="I122" s="670"/>
    </row>
    <row r="123" spans="1:9" x14ac:dyDescent="0.2">
      <c r="A123" s="676"/>
      <c r="B123" s="476"/>
      <c r="C123" s="671"/>
      <c r="D123" s="674"/>
      <c r="E123" s="668"/>
      <c r="F123" s="669"/>
      <c r="G123" s="670"/>
      <c r="H123" s="670"/>
      <c r="I123" s="670"/>
    </row>
    <row r="124" spans="1:9" x14ac:dyDescent="0.2">
      <c r="A124" s="676"/>
      <c r="B124" s="476"/>
      <c r="C124" s="671"/>
      <c r="D124" s="674"/>
      <c r="E124" s="668"/>
      <c r="F124" s="669"/>
      <c r="G124" s="670"/>
      <c r="H124" s="670"/>
      <c r="I124" s="670"/>
    </row>
    <row r="125" spans="1:9" x14ac:dyDescent="0.2">
      <c r="A125" s="676"/>
      <c r="B125" s="476"/>
      <c r="C125" s="671"/>
      <c r="D125" s="674"/>
      <c r="E125" s="668"/>
      <c r="F125" s="669"/>
      <c r="G125" s="670"/>
      <c r="H125" s="670"/>
      <c r="I125" s="670"/>
    </row>
    <row r="126" spans="1:9" x14ac:dyDescent="0.2">
      <c r="A126" s="676"/>
      <c r="B126" s="476"/>
      <c r="C126" s="671"/>
      <c r="D126" s="674"/>
      <c r="E126" s="668"/>
      <c r="F126" s="669"/>
      <c r="G126" s="670"/>
      <c r="H126" s="670"/>
      <c r="I126" s="670"/>
    </row>
    <row r="127" spans="1:9" x14ac:dyDescent="0.2">
      <c r="A127" s="676"/>
      <c r="B127" s="476"/>
      <c r="C127" s="671"/>
      <c r="D127" s="674"/>
      <c r="E127" s="668"/>
      <c r="F127" s="669"/>
      <c r="G127" s="670"/>
      <c r="H127" s="670"/>
      <c r="I127" s="670"/>
    </row>
    <row r="128" spans="1:9" x14ac:dyDescent="0.2">
      <c r="A128" s="676"/>
      <c r="B128" s="476"/>
      <c r="C128" s="671"/>
      <c r="D128" s="674"/>
      <c r="E128" s="668"/>
      <c r="F128" s="669"/>
      <c r="G128" s="670"/>
      <c r="H128" s="670"/>
      <c r="I128" s="670"/>
    </row>
    <row r="129" spans="1:9" x14ac:dyDescent="0.2">
      <c r="A129" s="676"/>
      <c r="B129" s="476"/>
      <c r="C129" s="671"/>
      <c r="D129" s="674"/>
      <c r="E129" s="668"/>
      <c r="F129" s="669"/>
      <c r="G129" s="670"/>
      <c r="H129" s="670"/>
      <c r="I129" s="670"/>
    </row>
    <row r="130" spans="1:9" x14ac:dyDescent="0.2">
      <c r="A130" s="676"/>
      <c r="B130" s="476"/>
      <c r="C130" s="671"/>
      <c r="D130" s="674"/>
      <c r="E130" s="668"/>
      <c r="F130" s="669"/>
      <c r="G130" s="670"/>
      <c r="H130" s="670"/>
      <c r="I130" s="670"/>
    </row>
    <row r="131" spans="1:9" x14ac:dyDescent="0.2">
      <c r="A131" s="676"/>
      <c r="B131" s="476"/>
      <c r="C131" s="671"/>
      <c r="D131" s="674"/>
      <c r="E131" s="668"/>
      <c r="F131" s="669"/>
      <c r="G131" s="670"/>
      <c r="H131" s="670"/>
      <c r="I131" s="670"/>
    </row>
    <row r="132" spans="1:9" x14ac:dyDescent="0.2">
      <c r="A132" s="676"/>
      <c r="B132" s="476"/>
      <c r="C132" s="671"/>
      <c r="D132" s="674"/>
      <c r="E132" s="668"/>
      <c r="F132" s="669"/>
      <c r="G132" s="670"/>
      <c r="H132" s="670"/>
      <c r="I132" s="670"/>
    </row>
    <row r="133" spans="1:9" x14ac:dyDescent="0.2">
      <c r="A133" s="676"/>
      <c r="B133" s="476"/>
      <c r="C133" s="671"/>
      <c r="D133" s="674"/>
      <c r="E133" s="668"/>
      <c r="F133" s="669"/>
      <c r="G133" s="670"/>
      <c r="H133" s="670"/>
      <c r="I133" s="670"/>
    </row>
    <row r="134" spans="1:9" x14ac:dyDescent="0.2">
      <c r="A134" s="676"/>
      <c r="B134" s="476"/>
      <c r="C134" s="671"/>
      <c r="D134" s="674"/>
      <c r="E134" s="668"/>
      <c r="F134" s="669"/>
      <c r="G134" s="670"/>
      <c r="H134" s="670"/>
      <c r="I134" s="670"/>
    </row>
    <row r="135" spans="1:9" x14ac:dyDescent="0.2">
      <c r="A135" s="676"/>
      <c r="B135" s="476"/>
      <c r="C135" s="671"/>
      <c r="D135" s="674"/>
      <c r="E135" s="668"/>
      <c r="F135" s="669"/>
      <c r="G135" s="670"/>
      <c r="H135" s="670"/>
      <c r="I135" s="670"/>
    </row>
    <row r="136" spans="1:9" x14ac:dyDescent="0.2">
      <c r="A136" s="676"/>
      <c r="B136" s="476"/>
      <c r="C136" s="671"/>
      <c r="D136" s="674"/>
      <c r="E136" s="668"/>
      <c r="F136" s="669"/>
      <c r="G136" s="670"/>
      <c r="H136" s="670"/>
      <c r="I136" s="670"/>
    </row>
    <row r="137" spans="1:9" x14ac:dyDescent="0.2">
      <c r="A137" s="676"/>
      <c r="B137" s="476"/>
      <c r="C137" s="671"/>
      <c r="D137" s="674"/>
      <c r="E137" s="668"/>
      <c r="F137" s="669"/>
      <c r="G137" s="670"/>
      <c r="H137" s="670"/>
      <c r="I137" s="670"/>
    </row>
    <row r="138" spans="1:9" x14ac:dyDescent="0.2">
      <c r="A138" s="676"/>
      <c r="B138" s="476"/>
      <c r="C138" s="671"/>
      <c r="D138" s="674"/>
      <c r="E138" s="668"/>
      <c r="F138" s="669"/>
      <c r="G138" s="670"/>
      <c r="H138" s="670"/>
      <c r="I138" s="670"/>
    </row>
    <row r="139" spans="1:9" x14ac:dyDescent="0.2">
      <c r="A139" s="676"/>
      <c r="B139" s="476"/>
      <c r="C139" s="671"/>
      <c r="D139" s="674"/>
      <c r="E139" s="668"/>
      <c r="F139" s="669"/>
      <c r="G139" s="670"/>
      <c r="H139" s="670"/>
      <c r="I139" s="670"/>
    </row>
    <row r="140" spans="1:9" x14ac:dyDescent="0.2">
      <c r="A140" s="676"/>
      <c r="B140" s="476"/>
      <c r="C140" s="671"/>
      <c r="D140" s="674"/>
      <c r="E140" s="668"/>
      <c r="F140" s="669"/>
      <c r="G140" s="670"/>
      <c r="H140" s="670"/>
      <c r="I140" s="670"/>
    </row>
    <row r="141" spans="1:9" x14ac:dyDescent="0.2">
      <c r="A141" s="676"/>
      <c r="B141" s="476"/>
      <c r="C141" s="671"/>
      <c r="D141" s="674"/>
      <c r="E141" s="668"/>
      <c r="F141" s="669"/>
      <c r="G141" s="670"/>
      <c r="H141" s="670"/>
      <c r="I141" s="670"/>
    </row>
    <row r="142" spans="1:9" x14ac:dyDescent="0.2">
      <c r="A142" s="676"/>
      <c r="B142" s="476"/>
      <c r="C142" s="671"/>
      <c r="D142" s="674"/>
      <c r="E142" s="668"/>
      <c r="F142" s="669"/>
      <c r="G142" s="670"/>
      <c r="H142" s="670"/>
      <c r="I142" s="670"/>
    </row>
    <row r="143" spans="1:9" x14ac:dyDescent="0.2">
      <c r="A143" s="676"/>
      <c r="B143" s="476"/>
      <c r="C143" s="671"/>
      <c r="D143" s="674"/>
      <c r="E143" s="668"/>
      <c r="F143" s="669"/>
      <c r="G143" s="670"/>
      <c r="H143" s="670"/>
      <c r="I143" s="670"/>
    </row>
    <row r="144" spans="1:9" x14ac:dyDescent="0.2">
      <c r="A144" s="676"/>
      <c r="B144" s="476"/>
      <c r="C144" s="671"/>
      <c r="D144" s="674"/>
      <c r="E144" s="668"/>
      <c r="F144" s="669"/>
      <c r="G144" s="670"/>
      <c r="H144" s="670"/>
      <c r="I144" s="670"/>
    </row>
    <row r="145" spans="1:9" x14ac:dyDescent="0.2">
      <c r="A145" s="676"/>
      <c r="B145" s="476"/>
      <c r="C145" s="671"/>
      <c r="D145" s="674"/>
      <c r="E145" s="668"/>
      <c r="F145" s="669"/>
      <c r="G145" s="670"/>
      <c r="H145" s="670"/>
      <c r="I145" s="670"/>
    </row>
    <row r="146" spans="1:9" x14ac:dyDescent="0.2">
      <c r="A146" s="676"/>
      <c r="B146" s="476"/>
      <c r="C146" s="671"/>
      <c r="D146" s="674"/>
      <c r="E146" s="668"/>
      <c r="F146" s="669"/>
      <c r="G146" s="670"/>
      <c r="H146" s="670"/>
      <c r="I146" s="670"/>
    </row>
    <row r="147" spans="1:9" x14ac:dyDescent="0.2">
      <c r="A147" s="676"/>
      <c r="B147" s="476"/>
      <c r="C147" s="671"/>
      <c r="D147" s="674"/>
      <c r="E147" s="668"/>
      <c r="F147" s="669"/>
      <c r="G147" s="670"/>
      <c r="H147" s="670"/>
      <c r="I147" s="670"/>
    </row>
    <row r="148" spans="1:9" x14ac:dyDescent="0.2">
      <c r="A148" s="676"/>
      <c r="B148" s="476"/>
      <c r="C148" s="671"/>
      <c r="D148" s="674"/>
      <c r="E148" s="668"/>
      <c r="F148" s="669"/>
      <c r="G148" s="670"/>
      <c r="H148" s="670"/>
      <c r="I148" s="670"/>
    </row>
    <row r="149" spans="1:9" x14ac:dyDescent="0.2">
      <c r="A149" s="676"/>
      <c r="B149" s="476"/>
      <c r="C149" s="671"/>
      <c r="D149" s="674"/>
      <c r="E149" s="668"/>
      <c r="F149" s="669"/>
      <c r="G149" s="670"/>
      <c r="H149" s="670"/>
      <c r="I149" s="670"/>
    </row>
    <row r="150" spans="1:9" x14ac:dyDescent="0.2">
      <c r="A150" s="676"/>
      <c r="B150" s="476"/>
      <c r="C150" s="671"/>
      <c r="D150" s="674"/>
      <c r="E150" s="668"/>
      <c r="F150" s="669"/>
      <c r="G150" s="670"/>
      <c r="H150" s="670"/>
      <c r="I150" s="670"/>
    </row>
    <row r="151" spans="1:9" x14ac:dyDescent="0.2">
      <c r="A151" s="676"/>
      <c r="B151" s="476"/>
      <c r="C151" s="671"/>
      <c r="D151" s="674"/>
      <c r="E151" s="668"/>
      <c r="F151" s="669"/>
      <c r="G151" s="670"/>
      <c r="H151" s="670"/>
      <c r="I151" s="670"/>
    </row>
    <row r="152" spans="1:9" x14ac:dyDescent="0.2">
      <c r="A152" s="676"/>
      <c r="B152" s="476"/>
      <c r="C152" s="671"/>
      <c r="D152" s="674"/>
      <c r="E152" s="668"/>
      <c r="F152" s="669"/>
      <c r="G152" s="670"/>
      <c r="H152" s="670"/>
      <c r="I152" s="670"/>
    </row>
    <row r="153" spans="1:9" x14ac:dyDescent="0.2">
      <c r="A153" s="676"/>
      <c r="B153" s="476"/>
      <c r="C153" s="671"/>
      <c r="D153" s="674"/>
      <c r="E153" s="668"/>
      <c r="F153" s="669"/>
      <c r="G153" s="670"/>
      <c r="H153" s="670"/>
      <c r="I153" s="670"/>
    </row>
    <row r="154" spans="1:9" x14ac:dyDescent="0.2">
      <c r="A154" s="676"/>
      <c r="B154" s="476"/>
      <c r="C154" s="671"/>
      <c r="D154" s="674"/>
      <c r="E154" s="668"/>
      <c r="F154" s="669"/>
      <c r="G154" s="670"/>
      <c r="H154" s="670"/>
      <c r="I154" s="670"/>
    </row>
    <row r="155" spans="1:9" x14ac:dyDescent="0.2">
      <c r="A155" s="676"/>
      <c r="B155" s="476"/>
      <c r="C155" s="671"/>
      <c r="D155" s="674"/>
      <c r="E155" s="668"/>
      <c r="F155" s="669"/>
      <c r="G155" s="670"/>
      <c r="H155" s="670"/>
      <c r="I155" s="670"/>
    </row>
    <row r="156" spans="1:9" x14ac:dyDescent="0.2">
      <c r="A156" s="676"/>
      <c r="B156" s="476"/>
      <c r="C156" s="671"/>
      <c r="D156" s="674"/>
      <c r="E156" s="668"/>
      <c r="F156" s="669"/>
      <c r="G156" s="670"/>
      <c r="H156" s="670"/>
      <c r="I156" s="670"/>
    </row>
    <row r="157" spans="1:9" x14ac:dyDescent="0.2">
      <c r="A157" s="676"/>
      <c r="B157" s="476"/>
      <c r="C157" s="671"/>
      <c r="D157" s="674"/>
      <c r="E157" s="668"/>
      <c r="F157" s="669"/>
      <c r="G157" s="670"/>
      <c r="H157" s="670"/>
      <c r="I157" s="670"/>
    </row>
    <row r="158" spans="1:9" x14ac:dyDescent="0.2">
      <c r="A158" s="676"/>
      <c r="B158" s="476"/>
      <c r="C158" s="671"/>
      <c r="D158" s="674"/>
      <c r="E158" s="668"/>
      <c r="F158" s="669"/>
      <c r="G158" s="670"/>
      <c r="H158" s="670"/>
      <c r="I158" s="670"/>
    </row>
    <row r="159" spans="1:9" x14ac:dyDescent="0.2">
      <c r="A159" s="676"/>
      <c r="B159" s="476"/>
      <c r="C159" s="671"/>
      <c r="D159" s="674"/>
      <c r="E159" s="668"/>
      <c r="F159" s="669"/>
      <c r="G159" s="670"/>
      <c r="H159" s="670"/>
      <c r="I159" s="670"/>
    </row>
    <row r="160" spans="1:9" x14ac:dyDescent="0.2">
      <c r="A160" s="676"/>
      <c r="B160" s="476"/>
      <c r="C160" s="671"/>
      <c r="D160" s="674"/>
      <c r="E160" s="668"/>
      <c r="F160" s="669"/>
      <c r="G160" s="670"/>
      <c r="H160" s="670"/>
      <c r="I160" s="670"/>
    </row>
    <row r="161" spans="1:9" x14ac:dyDescent="0.2">
      <c r="A161" s="676"/>
      <c r="B161" s="476"/>
      <c r="C161" s="671"/>
      <c r="D161" s="674"/>
      <c r="E161" s="668"/>
      <c r="F161" s="669"/>
      <c r="G161" s="670"/>
      <c r="H161" s="670"/>
      <c r="I161" s="670"/>
    </row>
    <row r="162" spans="1:9" x14ac:dyDescent="0.2">
      <c r="A162" s="676"/>
      <c r="B162" s="476"/>
      <c r="C162" s="671"/>
      <c r="D162" s="674"/>
      <c r="E162" s="668"/>
      <c r="F162" s="669"/>
      <c r="G162" s="670"/>
      <c r="H162" s="670"/>
      <c r="I162" s="670"/>
    </row>
    <row r="163" spans="1:9" x14ac:dyDescent="0.2">
      <c r="A163" s="676"/>
      <c r="B163" s="476"/>
      <c r="C163" s="671"/>
      <c r="D163" s="674"/>
      <c r="E163" s="668"/>
      <c r="F163" s="669"/>
      <c r="G163" s="670"/>
      <c r="H163" s="670"/>
      <c r="I163" s="670"/>
    </row>
    <row r="164" spans="1:9" x14ac:dyDescent="0.2">
      <c r="A164" s="676"/>
      <c r="B164" s="476"/>
      <c r="C164" s="671"/>
      <c r="D164" s="674"/>
      <c r="E164" s="668"/>
      <c r="F164" s="669"/>
      <c r="G164" s="670"/>
      <c r="H164" s="670"/>
      <c r="I164" s="670"/>
    </row>
    <row r="165" spans="1:9" x14ac:dyDescent="0.2">
      <c r="A165" s="676"/>
      <c r="B165" s="476"/>
      <c r="C165" s="671"/>
      <c r="D165" s="674"/>
      <c r="E165" s="668"/>
      <c r="F165" s="669"/>
      <c r="G165" s="670"/>
      <c r="H165" s="670"/>
      <c r="I165" s="670"/>
    </row>
    <row r="166" spans="1:9" x14ac:dyDescent="0.2">
      <c r="A166" s="676"/>
      <c r="B166" s="476"/>
      <c r="C166" s="671"/>
      <c r="D166" s="674"/>
      <c r="E166" s="668"/>
      <c r="F166" s="669"/>
      <c r="G166" s="670"/>
      <c r="H166" s="670"/>
      <c r="I166" s="670"/>
    </row>
    <row r="167" spans="1:9" x14ac:dyDescent="0.2">
      <c r="A167" s="676"/>
      <c r="B167" s="476"/>
      <c r="C167" s="671"/>
      <c r="D167" s="674"/>
      <c r="E167" s="668"/>
      <c r="F167" s="669"/>
      <c r="G167" s="670"/>
      <c r="H167" s="670"/>
      <c r="I167" s="670"/>
    </row>
    <row r="168" spans="1:9" x14ac:dyDescent="0.2">
      <c r="A168" s="676"/>
      <c r="B168" s="476"/>
      <c r="C168" s="671"/>
      <c r="D168" s="674"/>
      <c r="E168" s="668"/>
      <c r="F168" s="669"/>
      <c r="G168" s="670"/>
      <c r="H168" s="670"/>
      <c r="I168" s="670"/>
    </row>
    <row r="169" spans="1:9" x14ac:dyDescent="0.2">
      <c r="A169" s="676"/>
      <c r="B169" s="476"/>
      <c r="C169" s="671"/>
      <c r="D169" s="674"/>
      <c r="E169" s="668"/>
      <c r="F169" s="669"/>
      <c r="G169" s="670"/>
      <c r="H169" s="670"/>
      <c r="I169" s="670"/>
    </row>
    <row r="170" spans="1:9" x14ac:dyDescent="0.2">
      <c r="A170" s="676"/>
      <c r="B170" s="476"/>
      <c r="C170" s="671"/>
      <c r="D170" s="674"/>
      <c r="E170" s="668"/>
      <c r="F170" s="669"/>
      <c r="G170" s="670"/>
      <c r="H170" s="670"/>
      <c r="I170" s="670"/>
    </row>
    <row r="171" spans="1:9" x14ac:dyDescent="0.2">
      <c r="A171" s="676"/>
      <c r="B171" s="476"/>
      <c r="C171" s="671"/>
      <c r="D171" s="674"/>
      <c r="E171" s="668"/>
      <c r="F171" s="669"/>
      <c r="G171" s="670"/>
      <c r="H171" s="670"/>
      <c r="I171" s="670"/>
    </row>
    <row r="172" spans="1:9" x14ac:dyDescent="0.2">
      <c r="A172" s="676"/>
      <c r="B172" s="476"/>
      <c r="C172" s="671"/>
      <c r="D172" s="674"/>
      <c r="E172" s="668"/>
      <c r="F172" s="669"/>
      <c r="G172" s="670"/>
      <c r="H172" s="670"/>
      <c r="I172" s="670"/>
    </row>
    <row r="173" spans="1:9" x14ac:dyDescent="0.2">
      <c r="A173" s="676"/>
      <c r="B173" s="476"/>
      <c r="C173" s="671"/>
      <c r="D173" s="674"/>
      <c r="E173" s="668"/>
      <c r="F173" s="669"/>
      <c r="G173" s="670"/>
      <c r="H173" s="670"/>
      <c r="I173" s="670"/>
    </row>
    <row r="174" spans="1:9" x14ac:dyDescent="0.2">
      <c r="A174" s="676"/>
      <c r="B174" s="476"/>
      <c r="C174" s="671"/>
      <c r="D174" s="674"/>
      <c r="E174" s="668"/>
      <c r="F174" s="669"/>
      <c r="G174" s="670"/>
      <c r="H174" s="670"/>
      <c r="I174" s="670"/>
    </row>
    <row r="175" spans="1:9" x14ac:dyDescent="0.2">
      <c r="A175" s="676"/>
      <c r="B175" s="476"/>
      <c r="C175" s="671"/>
      <c r="D175" s="674"/>
      <c r="E175" s="668"/>
      <c r="F175" s="669"/>
      <c r="G175" s="670"/>
      <c r="H175" s="670"/>
      <c r="I175" s="670"/>
    </row>
    <row r="176" spans="1:9" x14ac:dyDescent="0.2">
      <c r="A176" s="676"/>
      <c r="B176" s="476"/>
      <c r="C176" s="671"/>
      <c r="D176" s="674"/>
      <c r="E176" s="668"/>
      <c r="F176" s="669"/>
      <c r="G176" s="670"/>
      <c r="H176" s="670"/>
      <c r="I176" s="670"/>
    </row>
    <row r="177" spans="1:9" x14ac:dyDescent="0.2">
      <c r="A177" s="676"/>
      <c r="B177" s="476"/>
      <c r="C177" s="671"/>
      <c r="D177" s="674"/>
      <c r="E177" s="668"/>
      <c r="F177" s="669"/>
      <c r="G177" s="670"/>
      <c r="H177" s="670"/>
      <c r="I177" s="670"/>
    </row>
    <row r="178" spans="1:9" x14ac:dyDescent="0.2">
      <c r="A178" s="676"/>
      <c r="B178" s="476"/>
      <c r="C178" s="671"/>
      <c r="D178" s="674"/>
      <c r="E178" s="668"/>
      <c r="F178" s="669"/>
      <c r="G178" s="670"/>
      <c r="H178" s="670"/>
      <c r="I178" s="670"/>
    </row>
    <row r="179" spans="1:9" x14ac:dyDescent="0.2">
      <c r="A179" s="676"/>
      <c r="B179" s="476"/>
      <c r="C179" s="671"/>
      <c r="D179" s="674"/>
      <c r="E179" s="668"/>
      <c r="F179" s="669"/>
      <c r="G179" s="670"/>
      <c r="H179" s="670"/>
      <c r="I179" s="670"/>
    </row>
    <row r="180" spans="1:9" x14ac:dyDescent="0.2">
      <c r="A180" s="676"/>
      <c r="B180" s="476"/>
      <c r="C180" s="671"/>
      <c r="D180" s="674"/>
      <c r="E180" s="668"/>
      <c r="F180" s="669"/>
      <c r="G180" s="670"/>
      <c r="H180" s="670"/>
      <c r="I180" s="670"/>
    </row>
    <row r="181" spans="1:9" x14ac:dyDescent="0.2">
      <c r="A181" s="676"/>
      <c r="B181" s="476"/>
      <c r="C181" s="671"/>
      <c r="D181" s="674"/>
      <c r="E181" s="668"/>
      <c r="F181" s="669"/>
      <c r="G181" s="670"/>
      <c r="H181" s="670"/>
      <c r="I181" s="670"/>
    </row>
    <row r="182" spans="1:9" x14ac:dyDescent="0.2">
      <c r="A182" s="676"/>
      <c r="B182" s="476"/>
      <c r="C182" s="671"/>
      <c r="D182" s="674"/>
      <c r="E182" s="668"/>
      <c r="F182" s="669"/>
      <c r="G182" s="670"/>
      <c r="H182" s="670"/>
      <c r="I182" s="670"/>
    </row>
    <row r="183" spans="1:9" x14ac:dyDescent="0.2">
      <c r="A183" s="676"/>
      <c r="B183" s="476"/>
      <c r="C183" s="671"/>
      <c r="D183" s="674"/>
      <c r="E183" s="668"/>
      <c r="F183" s="669"/>
      <c r="G183" s="670"/>
      <c r="H183" s="670"/>
      <c r="I183" s="670"/>
    </row>
    <row r="184" spans="1:9" x14ac:dyDescent="0.2">
      <c r="A184" s="676"/>
      <c r="B184" s="476"/>
      <c r="C184" s="671"/>
      <c r="D184" s="674"/>
      <c r="E184" s="668"/>
      <c r="F184" s="669"/>
      <c r="G184" s="670"/>
      <c r="H184" s="670"/>
      <c r="I184" s="670"/>
    </row>
    <row r="185" spans="1:9" x14ac:dyDescent="0.2">
      <c r="A185" s="676"/>
      <c r="B185" s="476"/>
      <c r="C185" s="671"/>
      <c r="D185" s="674"/>
      <c r="E185" s="668"/>
      <c r="F185" s="669"/>
      <c r="G185" s="670"/>
      <c r="H185" s="670"/>
      <c r="I185" s="670"/>
    </row>
    <row r="186" spans="1:9" x14ac:dyDescent="0.2">
      <c r="A186" s="676"/>
      <c r="B186" s="476"/>
      <c r="C186" s="671"/>
      <c r="D186" s="674"/>
      <c r="E186" s="668"/>
      <c r="F186" s="669"/>
      <c r="G186" s="670"/>
      <c r="H186" s="670"/>
      <c r="I186" s="670"/>
    </row>
    <row r="187" spans="1:9" x14ac:dyDescent="0.2">
      <c r="A187" s="676"/>
      <c r="B187" s="476"/>
      <c r="C187" s="671"/>
      <c r="D187" s="674"/>
      <c r="E187" s="668"/>
      <c r="F187" s="669"/>
      <c r="G187" s="670"/>
      <c r="H187" s="670"/>
      <c r="I187" s="670"/>
    </row>
    <row r="188" spans="1:9" x14ac:dyDescent="0.2">
      <c r="A188" s="676"/>
      <c r="B188" s="476"/>
      <c r="C188" s="671"/>
      <c r="D188" s="674"/>
      <c r="E188" s="668"/>
      <c r="F188" s="669"/>
      <c r="G188" s="670"/>
      <c r="H188" s="670"/>
      <c r="I188" s="670"/>
    </row>
    <row r="189" spans="1:9" x14ac:dyDescent="0.2">
      <c r="A189" s="676"/>
      <c r="B189" s="476"/>
      <c r="C189" s="671"/>
      <c r="D189" s="674"/>
      <c r="E189" s="668"/>
      <c r="F189" s="669"/>
      <c r="G189" s="670"/>
      <c r="H189" s="670"/>
      <c r="I189" s="670"/>
    </row>
    <row r="190" spans="1:9" x14ac:dyDescent="0.2">
      <c r="A190" s="676"/>
      <c r="B190" s="476"/>
      <c r="C190" s="671"/>
      <c r="D190" s="674"/>
      <c r="E190" s="668"/>
      <c r="F190" s="669"/>
      <c r="G190" s="670"/>
      <c r="H190" s="670"/>
      <c r="I190" s="670"/>
    </row>
    <row r="191" spans="1:9" x14ac:dyDescent="0.2">
      <c r="A191" s="676"/>
      <c r="B191" s="476"/>
      <c r="C191" s="671"/>
      <c r="D191" s="674"/>
      <c r="E191" s="668"/>
      <c r="F191" s="669"/>
      <c r="G191" s="670"/>
      <c r="H191" s="670"/>
      <c r="I191" s="670"/>
    </row>
    <row r="192" spans="1:9" x14ac:dyDescent="0.2">
      <c r="A192" s="676"/>
      <c r="B192" s="476"/>
      <c r="C192" s="671"/>
      <c r="D192" s="674"/>
      <c r="E192" s="668"/>
      <c r="F192" s="669"/>
      <c r="G192" s="670"/>
      <c r="H192" s="670"/>
      <c r="I192" s="670"/>
    </row>
    <row r="193" spans="1:9" x14ac:dyDescent="0.2">
      <c r="A193" s="676"/>
      <c r="B193" s="476"/>
      <c r="C193" s="671"/>
      <c r="D193" s="674"/>
      <c r="E193" s="668"/>
      <c r="F193" s="669"/>
      <c r="G193" s="670"/>
      <c r="H193" s="670"/>
      <c r="I193" s="670"/>
    </row>
    <row r="194" spans="1:9" x14ac:dyDescent="0.2">
      <c r="A194" s="676"/>
      <c r="B194" s="476"/>
      <c r="C194" s="671"/>
      <c r="D194" s="674"/>
      <c r="E194" s="668"/>
      <c r="F194" s="669"/>
      <c r="G194" s="670"/>
      <c r="H194" s="670"/>
      <c r="I194" s="670"/>
    </row>
    <row r="195" spans="1:9" x14ac:dyDescent="0.2">
      <c r="A195" s="676"/>
      <c r="B195" s="476"/>
      <c r="C195" s="671"/>
      <c r="D195" s="674"/>
      <c r="E195" s="668"/>
      <c r="F195" s="669"/>
      <c r="G195" s="670"/>
      <c r="H195" s="670"/>
      <c r="I195" s="670"/>
    </row>
    <row r="196" spans="1:9" x14ac:dyDescent="0.2">
      <c r="A196" s="676"/>
      <c r="B196" s="476"/>
      <c r="C196" s="671"/>
      <c r="D196" s="674"/>
      <c r="E196" s="668"/>
      <c r="F196" s="669"/>
      <c r="G196" s="670"/>
      <c r="H196" s="670"/>
      <c r="I196" s="670"/>
    </row>
    <row r="197" spans="1:9" x14ac:dyDescent="0.2">
      <c r="A197" s="676"/>
      <c r="B197" s="476"/>
      <c r="C197" s="671"/>
      <c r="D197" s="674"/>
      <c r="E197" s="668"/>
      <c r="F197" s="669"/>
      <c r="G197" s="670"/>
      <c r="H197" s="670"/>
      <c r="I197" s="670"/>
    </row>
    <row r="198" spans="1:9" x14ac:dyDescent="0.2">
      <c r="A198" s="676"/>
      <c r="B198" s="476"/>
      <c r="C198" s="671"/>
      <c r="D198" s="674"/>
      <c r="E198" s="668"/>
      <c r="F198" s="669"/>
      <c r="G198" s="670"/>
      <c r="H198" s="670"/>
      <c r="I198" s="670"/>
    </row>
    <row r="199" spans="1:9" x14ac:dyDescent="0.2">
      <c r="A199" s="676"/>
      <c r="B199" s="476"/>
      <c r="C199" s="671"/>
      <c r="D199" s="674"/>
      <c r="E199" s="668"/>
      <c r="F199" s="669"/>
      <c r="G199" s="670"/>
      <c r="H199" s="670"/>
      <c r="I199" s="670"/>
    </row>
    <row r="200" spans="1:9" x14ac:dyDescent="0.2">
      <c r="A200" s="676"/>
      <c r="B200" s="476"/>
      <c r="C200" s="671"/>
      <c r="D200" s="674"/>
      <c r="E200" s="668"/>
      <c r="F200" s="669"/>
      <c r="G200" s="670"/>
      <c r="H200" s="670"/>
      <c r="I200" s="670"/>
    </row>
    <row r="201" spans="1:9" x14ac:dyDescent="0.2">
      <c r="A201" s="676"/>
      <c r="B201" s="476"/>
      <c r="C201" s="671"/>
      <c r="D201" s="674"/>
      <c r="E201" s="668"/>
      <c r="F201" s="669"/>
      <c r="G201" s="670"/>
      <c r="H201" s="670"/>
      <c r="I201" s="670"/>
    </row>
    <row r="202" spans="1:9" x14ac:dyDescent="0.2">
      <c r="A202" s="676"/>
      <c r="B202" s="476"/>
      <c r="C202" s="671"/>
      <c r="D202" s="674"/>
      <c r="E202" s="668"/>
      <c r="F202" s="669"/>
      <c r="G202" s="670"/>
      <c r="H202" s="670"/>
      <c r="I202" s="670"/>
    </row>
    <row r="203" spans="1:9" x14ac:dyDescent="0.2">
      <c r="A203" s="676"/>
      <c r="B203" s="476"/>
      <c r="C203" s="671"/>
      <c r="D203" s="674"/>
      <c r="E203" s="668"/>
      <c r="F203" s="669"/>
      <c r="G203" s="670"/>
      <c r="H203" s="670"/>
      <c r="I203" s="670"/>
    </row>
    <row r="204" spans="1:9" x14ac:dyDescent="0.2">
      <c r="A204" s="676"/>
      <c r="B204" s="476"/>
      <c r="C204" s="671"/>
      <c r="D204" s="674"/>
      <c r="E204" s="668"/>
      <c r="F204" s="669"/>
      <c r="G204" s="670"/>
      <c r="H204" s="670"/>
      <c r="I204" s="670"/>
    </row>
    <row r="205" spans="1:9" x14ac:dyDescent="0.2">
      <c r="A205" s="676"/>
      <c r="B205" s="476"/>
      <c r="C205" s="671"/>
      <c r="D205" s="674"/>
      <c r="E205" s="668"/>
      <c r="F205" s="669"/>
      <c r="G205" s="670"/>
      <c r="H205" s="670"/>
      <c r="I205" s="670"/>
    </row>
    <row r="206" spans="1:9" x14ac:dyDescent="0.2">
      <c r="A206" s="676"/>
      <c r="B206" s="476"/>
      <c r="C206" s="671"/>
      <c r="D206" s="674"/>
      <c r="E206" s="668"/>
      <c r="F206" s="669"/>
      <c r="G206" s="670"/>
      <c r="H206" s="670"/>
      <c r="I206" s="670"/>
    </row>
    <row r="207" spans="1:9" x14ac:dyDescent="0.2">
      <c r="A207" s="676"/>
      <c r="B207" s="476"/>
      <c r="C207" s="671"/>
      <c r="D207" s="674"/>
      <c r="E207" s="668"/>
      <c r="F207" s="669"/>
      <c r="G207" s="670"/>
      <c r="H207" s="670"/>
      <c r="I207" s="670"/>
    </row>
    <row r="208" spans="1:9" x14ac:dyDescent="0.2">
      <c r="A208" s="676"/>
      <c r="B208" s="476"/>
      <c r="C208" s="671"/>
      <c r="D208" s="674"/>
      <c r="E208" s="668"/>
      <c r="F208" s="669"/>
      <c r="G208" s="670"/>
      <c r="H208" s="670"/>
      <c r="I208" s="670"/>
    </row>
    <row r="209" spans="1:9" x14ac:dyDescent="0.2">
      <c r="A209" s="676"/>
      <c r="B209" s="476"/>
      <c r="C209" s="671"/>
      <c r="D209" s="674"/>
      <c r="E209" s="668"/>
      <c r="F209" s="669"/>
      <c r="G209" s="670"/>
      <c r="H209" s="670"/>
      <c r="I209" s="670"/>
    </row>
    <row r="210" spans="1:9" x14ac:dyDescent="0.2">
      <c r="A210" s="676"/>
      <c r="B210" s="476"/>
      <c r="C210" s="671"/>
      <c r="D210" s="674"/>
      <c r="E210" s="668"/>
      <c r="F210" s="669"/>
      <c r="G210" s="670"/>
      <c r="H210" s="670"/>
      <c r="I210" s="670"/>
    </row>
    <row r="211" spans="1:9" x14ac:dyDescent="0.2">
      <c r="A211" s="676"/>
      <c r="B211" s="476"/>
      <c r="C211" s="671"/>
      <c r="D211" s="674"/>
      <c r="E211" s="668"/>
      <c r="F211" s="669"/>
      <c r="G211" s="670"/>
      <c r="H211" s="670"/>
      <c r="I211" s="670"/>
    </row>
    <row r="212" spans="1:9" x14ac:dyDescent="0.2">
      <c r="A212" s="676"/>
      <c r="B212" s="476"/>
      <c r="C212" s="671"/>
      <c r="D212" s="674"/>
      <c r="E212" s="668"/>
      <c r="F212" s="669"/>
      <c r="G212" s="670"/>
      <c r="H212" s="670"/>
      <c r="I212" s="670"/>
    </row>
    <row r="213" spans="1:9" x14ac:dyDescent="0.2">
      <c r="A213" s="676"/>
      <c r="B213" s="476"/>
      <c r="C213" s="671"/>
      <c r="D213" s="674"/>
      <c r="E213" s="668"/>
      <c r="F213" s="669"/>
      <c r="G213" s="670"/>
      <c r="H213" s="670"/>
      <c r="I213" s="670"/>
    </row>
    <row r="214" spans="1:9" x14ac:dyDescent="0.2">
      <c r="A214" s="676"/>
      <c r="B214" s="476"/>
      <c r="C214" s="671"/>
      <c r="D214" s="674"/>
      <c r="E214" s="668"/>
      <c r="F214" s="669"/>
      <c r="G214" s="670"/>
      <c r="H214" s="670"/>
      <c r="I214" s="670"/>
    </row>
    <row r="215" spans="1:9" x14ac:dyDescent="0.2">
      <c r="A215" s="676"/>
      <c r="B215" s="476"/>
      <c r="C215" s="671"/>
      <c r="D215" s="674"/>
      <c r="E215" s="668"/>
      <c r="F215" s="669"/>
      <c r="G215" s="670"/>
      <c r="H215" s="670"/>
      <c r="I215" s="670"/>
    </row>
    <row r="216" spans="1:9" x14ac:dyDescent="0.2">
      <c r="A216" s="676"/>
      <c r="B216" s="476"/>
      <c r="C216" s="671"/>
      <c r="D216" s="674"/>
      <c r="E216" s="668"/>
      <c r="F216" s="669"/>
      <c r="G216" s="670"/>
      <c r="H216" s="670"/>
      <c r="I216" s="670"/>
    </row>
    <row r="217" spans="1:9" x14ac:dyDescent="0.2">
      <c r="A217" s="676"/>
      <c r="B217" s="476"/>
      <c r="C217" s="671"/>
      <c r="D217" s="674"/>
      <c r="E217" s="668"/>
      <c r="F217" s="669"/>
      <c r="G217" s="670"/>
      <c r="H217" s="670"/>
      <c r="I217" s="670"/>
    </row>
    <row r="218" spans="1:9" x14ac:dyDescent="0.2">
      <c r="A218" s="676"/>
      <c r="B218" s="476"/>
      <c r="C218" s="671"/>
      <c r="D218" s="674"/>
      <c r="E218" s="668"/>
      <c r="F218" s="669"/>
      <c r="G218" s="670"/>
      <c r="H218" s="670"/>
      <c r="I218" s="670"/>
    </row>
    <row r="219" spans="1:9" x14ac:dyDescent="0.2">
      <c r="A219" s="676"/>
      <c r="B219" s="476"/>
      <c r="C219" s="671"/>
      <c r="D219" s="674"/>
      <c r="E219" s="668"/>
      <c r="F219" s="669"/>
      <c r="G219" s="670"/>
      <c r="H219" s="670"/>
      <c r="I219" s="670"/>
    </row>
    <row r="220" spans="1:9" x14ac:dyDescent="0.2">
      <c r="A220" s="676"/>
      <c r="B220" s="476"/>
      <c r="C220" s="671"/>
      <c r="D220" s="674"/>
      <c r="E220" s="668"/>
      <c r="F220" s="669"/>
      <c r="G220" s="670"/>
      <c r="H220" s="670"/>
      <c r="I220" s="670"/>
    </row>
    <row r="221" spans="1:9" x14ac:dyDescent="0.2">
      <c r="A221" s="676"/>
      <c r="B221" s="476"/>
      <c r="C221" s="671"/>
      <c r="D221" s="674"/>
      <c r="E221" s="668"/>
      <c r="F221" s="669"/>
      <c r="G221" s="670"/>
      <c r="H221" s="670"/>
      <c r="I221" s="670"/>
    </row>
    <row r="222" spans="1:9" x14ac:dyDescent="0.2">
      <c r="A222" s="676"/>
      <c r="B222" s="476"/>
      <c r="C222" s="671"/>
      <c r="D222" s="674"/>
      <c r="E222" s="668"/>
      <c r="F222" s="669"/>
      <c r="G222" s="670"/>
      <c r="H222" s="670"/>
      <c r="I222" s="670"/>
    </row>
    <row r="223" spans="1:9" x14ac:dyDescent="0.2">
      <c r="A223" s="676"/>
      <c r="B223" s="476"/>
      <c r="C223" s="671"/>
      <c r="D223" s="674"/>
      <c r="E223" s="668"/>
      <c r="F223" s="669"/>
      <c r="G223" s="670"/>
      <c r="H223" s="670"/>
      <c r="I223" s="670"/>
    </row>
    <row r="224" spans="1:9" x14ac:dyDescent="0.2">
      <c r="A224" s="676"/>
      <c r="B224" s="476"/>
      <c r="C224" s="671"/>
      <c r="D224" s="674"/>
      <c r="E224" s="668"/>
      <c r="F224" s="669"/>
      <c r="G224" s="670"/>
      <c r="H224" s="670"/>
      <c r="I224" s="670"/>
    </row>
    <row r="225" spans="1:9" x14ac:dyDescent="0.2">
      <c r="A225" s="676"/>
      <c r="B225" s="476"/>
      <c r="C225" s="671"/>
      <c r="D225" s="674"/>
      <c r="E225" s="668"/>
      <c r="F225" s="669"/>
      <c r="G225" s="670"/>
      <c r="H225" s="670"/>
      <c r="I225" s="670"/>
    </row>
    <row r="226" spans="1:9" x14ac:dyDescent="0.2">
      <c r="A226" s="676"/>
      <c r="B226" s="476"/>
      <c r="C226" s="671"/>
      <c r="D226" s="674"/>
      <c r="E226" s="668"/>
      <c r="F226" s="669"/>
      <c r="G226" s="670"/>
      <c r="H226" s="670"/>
      <c r="I226" s="670"/>
    </row>
    <row r="227" spans="1:9" x14ac:dyDescent="0.2">
      <c r="A227" s="676"/>
      <c r="B227" s="476"/>
      <c r="C227" s="671"/>
      <c r="D227" s="674"/>
      <c r="E227" s="668"/>
      <c r="F227" s="669"/>
      <c r="G227" s="670"/>
      <c r="H227" s="670"/>
      <c r="I227" s="670"/>
    </row>
    <row r="228" spans="1:9" x14ac:dyDescent="0.2">
      <c r="A228" s="676"/>
      <c r="B228" s="476"/>
      <c r="C228" s="671"/>
      <c r="D228" s="674"/>
      <c r="E228" s="668"/>
      <c r="F228" s="669"/>
      <c r="G228" s="670"/>
      <c r="H228" s="670"/>
      <c r="I228" s="670"/>
    </row>
    <row r="229" spans="1:9" x14ac:dyDescent="0.2">
      <c r="A229" s="676"/>
      <c r="B229" s="476"/>
      <c r="C229" s="671"/>
      <c r="D229" s="674"/>
      <c r="E229" s="668"/>
      <c r="F229" s="669"/>
      <c r="G229" s="670"/>
      <c r="H229" s="670"/>
      <c r="I229" s="670"/>
    </row>
    <row r="230" spans="1:9" x14ac:dyDescent="0.2">
      <c r="A230" s="676"/>
      <c r="B230" s="476"/>
      <c r="C230" s="671"/>
      <c r="D230" s="674"/>
      <c r="E230" s="668"/>
      <c r="F230" s="669"/>
      <c r="G230" s="670"/>
      <c r="H230" s="670"/>
      <c r="I230" s="670"/>
    </row>
    <row r="231" spans="1:9" x14ac:dyDescent="0.2">
      <c r="A231" s="676"/>
      <c r="B231" s="476"/>
      <c r="C231" s="671"/>
      <c r="D231" s="674"/>
      <c r="E231" s="668"/>
      <c r="F231" s="669"/>
      <c r="G231" s="670"/>
      <c r="H231" s="670"/>
      <c r="I231" s="670"/>
    </row>
    <row r="232" spans="1:9" x14ac:dyDescent="0.2">
      <c r="A232" s="676"/>
      <c r="B232" s="476"/>
      <c r="C232" s="671"/>
      <c r="D232" s="674"/>
      <c r="E232" s="668"/>
      <c r="F232" s="669"/>
      <c r="G232" s="670"/>
      <c r="H232" s="670"/>
      <c r="I232" s="670"/>
    </row>
    <row r="233" spans="1:9" x14ac:dyDescent="0.2">
      <c r="A233" s="676"/>
      <c r="B233" s="476"/>
      <c r="C233" s="671"/>
      <c r="D233" s="674"/>
      <c r="E233" s="668"/>
      <c r="F233" s="669"/>
      <c r="G233" s="670"/>
      <c r="H233" s="670"/>
      <c r="I233" s="670"/>
    </row>
    <row r="234" spans="1:9" x14ac:dyDescent="0.2">
      <c r="A234" s="676"/>
      <c r="B234" s="476"/>
      <c r="C234" s="671"/>
      <c r="D234" s="674"/>
      <c r="E234" s="668"/>
      <c r="F234" s="669"/>
      <c r="G234" s="670"/>
      <c r="H234" s="670"/>
      <c r="I234" s="670"/>
    </row>
    <row r="235" spans="1:9" x14ac:dyDescent="0.2">
      <c r="A235" s="676"/>
      <c r="B235" s="476"/>
      <c r="C235" s="671"/>
      <c r="D235" s="674"/>
      <c r="E235" s="668"/>
      <c r="F235" s="669"/>
      <c r="G235" s="670"/>
      <c r="H235" s="670"/>
      <c r="I235" s="670"/>
    </row>
    <row r="236" spans="1:9" x14ac:dyDescent="0.2">
      <c r="A236" s="676"/>
      <c r="B236" s="476"/>
      <c r="C236" s="671"/>
      <c r="D236" s="674"/>
      <c r="E236" s="668"/>
      <c r="F236" s="669"/>
      <c r="G236" s="670"/>
      <c r="H236" s="670"/>
      <c r="I236" s="670"/>
    </row>
    <row r="237" spans="1:9" x14ac:dyDescent="0.2">
      <c r="A237" s="676"/>
      <c r="B237" s="476"/>
      <c r="C237" s="671"/>
      <c r="D237" s="674"/>
      <c r="E237" s="668"/>
      <c r="F237" s="669"/>
      <c r="G237" s="670"/>
      <c r="H237" s="670"/>
      <c r="I237" s="670"/>
    </row>
    <row r="238" spans="1:9" x14ac:dyDescent="0.2">
      <c r="A238" s="676"/>
      <c r="B238" s="476"/>
      <c r="C238" s="671"/>
      <c r="D238" s="674"/>
      <c r="E238" s="668"/>
      <c r="F238" s="669"/>
      <c r="G238" s="670"/>
      <c r="H238" s="670"/>
      <c r="I238" s="670"/>
    </row>
    <row r="239" spans="1:9" x14ac:dyDescent="0.2">
      <c r="A239" s="676"/>
      <c r="B239" s="476"/>
      <c r="C239" s="671"/>
      <c r="D239" s="674"/>
      <c r="E239" s="668"/>
      <c r="F239" s="669"/>
      <c r="G239" s="670"/>
      <c r="H239" s="670"/>
      <c r="I239" s="670"/>
    </row>
    <row r="240" spans="1:9" x14ac:dyDescent="0.2">
      <c r="A240" s="676"/>
      <c r="B240" s="476"/>
      <c r="C240" s="671"/>
      <c r="D240" s="674"/>
      <c r="E240" s="668"/>
      <c r="F240" s="669"/>
      <c r="G240" s="670"/>
      <c r="H240" s="670"/>
      <c r="I240" s="670"/>
    </row>
    <row r="241" spans="1:9" x14ac:dyDescent="0.2">
      <c r="A241" s="676"/>
      <c r="B241" s="476"/>
      <c r="C241" s="671"/>
      <c r="D241" s="674"/>
      <c r="E241" s="668"/>
      <c r="F241" s="669"/>
      <c r="G241" s="670"/>
      <c r="H241" s="670"/>
      <c r="I241" s="670"/>
    </row>
    <row r="242" spans="1:9" x14ac:dyDescent="0.2">
      <c r="A242" s="676"/>
      <c r="B242" s="476"/>
      <c r="C242" s="671"/>
      <c r="D242" s="674"/>
      <c r="E242" s="668"/>
      <c r="F242" s="669"/>
      <c r="G242" s="670"/>
      <c r="H242" s="670"/>
      <c r="I242" s="670"/>
    </row>
    <row r="243" spans="1:9" x14ac:dyDescent="0.2">
      <c r="A243" s="676"/>
      <c r="B243" s="476"/>
      <c r="C243" s="671"/>
      <c r="D243" s="674"/>
      <c r="E243" s="668"/>
      <c r="F243" s="669"/>
      <c r="G243" s="670"/>
      <c r="H243" s="670"/>
      <c r="I243" s="670"/>
    </row>
    <row r="244" spans="1:9" x14ac:dyDescent="0.2">
      <c r="A244" s="676"/>
      <c r="B244" s="476"/>
      <c r="C244" s="671"/>
      <c r="D244" s="674"/>
      <c r="E244" s="668"/>
      <c r="F244" s="669"/>
      <c r="G244" s="670"/>
      <c r="H244" s="670"/>
      <c r="I244" s="670"/>
    </row>
    <row r="245" spans="1:9" x14ac:dyDescent="0.2">
      <c r="A245" s="676"/>
      <c r="B245" s="476"/>
      <c r="C245" s="671"/>
      <c r="D245" s="674"/>
      <c r="E245" s="668"/>
      <c r="F245" s="669"/>
      <c r="G245" s="670"/>
      <c r="H245" s="670"/>
      <c r="I245" s="670"/>
    </row>
    <row r="246" spans="1:9" x14ac:dyDescent="0.2">
      <c r="A246" s="676"/>
      <c r="B246" s="476"/>
      <c r="C246" s="671"/>
      <c r="D246" s="674"/>
      <c r="E246" s="668"/>
      <c r="F246" s="669"/>
      <c r="G246" s="670"/>
      <c r="H246" s="670"/>
      <c r="I246" s="670"/>
    </row>
    <row r="247" spans="1:9" x14ac:dyDescent="0.2">
      <c r="A247" s="676"/>
      <c r="B247" s="476"/>
      <c r="C247" s="671"/>
      <c r="D247" s="674"/>
      <c r="E247" s="668"/>
      <c r="F247" s="669"/>
      <c r="G247" s="670"/>
      <c r="H247" s="670"/>
      <c r="I247" s="670"/>
    </row>
    <row r="248" spans="1:9" x14ac:dyDescent="0.2">
      <c r="A248" s="676"/>
      <c r="B248" s="476"/>
      <c r="C248" s="671"/>
      <c r="D248" s="674"/>
      <c r="E248" s="668"/>
      <c r="F248" s="669"/>
      <c r="G248" s="670"/>
      <c r="H248" s="670"/>
      <c r="I248" s="670"/>
    </row>
    <row r="249" spans="1:9" x14ac:dyDescent="0.2">
      <c r="A249" s="676"/>
      <c r="B249" s="476"/>
      <c r="C249" s="671"/>
      <c r="D249" s="674"/>
      <c r="E249" s="668"/>
      <c r="F249" s="669"/>
      <c r="G249" s="670"/>
      <c r="H249" s="670"/>
      <c r="I249" s="670"/>
    </row>
    <row r="250" spans="1:9" x14ac:dyDescent="0.2">
      <c r="A250" s="676"/>
      <c r="B250" s="476"/>
      <c r="C250" s="671"/>
      <c r="D250" s="674"/>
      <c r="E250" s="668"/>
      <c r="F250" s="669"/>
      <c r="G250" s="670"/>
      <c r="H250" s="670"/>
      <c r="I250" s="670"/>
    </row>
    <row r="251" spans="1:9" x14ac:dyDescent="0.2">
      <c r="A251" s="676"/>
      <c r="B251" s="476"/>
      <c r="C251" s="671"/>
      <c r="D251" s="674"/>
      <c r="E251" s="668"/>
      <c r="F251" s="669"/>
      <c r="G251" s="670"/>
      <c r="H251" s="670"/>
      <c r="I251" s="670"/>
    </row>
    <row r="252" spans="1:9" x14ac:dyDescent="0.2">
      <c r="A252" s="676"/>
      <c r="B252" s="476"/>
      <c r="C252" s="671"/>
      <c r="D252" s="674"/>
      <c r="E252" s="668"/>
      <c r="F252" s="669"/>
      <c r="G252" s="670"/>
      <c r="H252" s="670"/>
      <c r="I252" s="670"/>
    </row>
    <row r="253" spans="1:9" x14ac:dyDescent="0.2">
      <c r="A253" s="676"/>
      <c r="B253" s="476"/>
      <c r="C253" s="671"/>
      <c r="D253" s="674"/>
      <c r="E253" s="668"/>
      <c r="F253" s="669"/>
      <c r="G253" s="670"/>
      <c r="H253" s="670"/>
      <c r="I253" s="670"/>
    </row>
    <row r="254" spans="1:9" x14ac:dyDescent="0.2">
      <c r="A254" s="676"/>
      <c r="B254" s="476"/>
      <c r="C254" s="671"/>
      <c r="D254" s="674"/>
      <c r="E254" s="668"/>
      <c r="F254" s="669"/>
      <c r="G254" s="670"/>
      <c r="H254" s="670"/>
      <c r="I254" s="670"/>
    </row>
    <row r="255" spans="1:9" x14ac:dyDescent="0.2">
      <c r="A255" s="676"/>
      <c r="B255" s="476"/>
      <c r="C255" s="671"/>
      <c r="D255" s="674"/>
      <c r="E255" s="668"/>
      <c r="F255" s="669"/>
      <c r="G255" s="670"/>
      <c r="H255" s="670"/>
      <c r="I255" s="670"/>
    </row>
    <row r="256" spans="1:9" x14ac:dyDescent="0.2">
      <c r="A256" s="676"/>
      <c r="B256" s="476"/>
      <c r="C256" s="671"/>
      <c r="D256" s="674"/>
      <c r="E256" s="668"/>
      <c r="F256" s="669"/>
      <c r="G256" s="670"/>
      <c r="H256" s="670"/>
      <c r="I256" s="670"/>
    </row>
    <row r="257" spans="1:9" x14ac:dyDescent="0.2">
      <c r="A257" s="676"/>
      <c r="B257" s="476"/>
      <c r="C257" s="671"/>
      <c r="D257" s="674"/>
      <c r="E257" s="668"/>
      <c r="F257" s="669"/>
      <c r="G257" s="670"/>
      <c r="H257" s="670"/>
      <c r="I257" s="670"/>
    </row>
    <row r="258" spans="1:9" x14ac:dyDescent="0.2">
      <c r="A258" s="676"/>
      <c r="B258" s="476"/>
      <c r="C258" s="671"/>
      <c r="D258" s="674"/>
      <c r="E258" s="668"/>
      <c r="F258" s="669"/>
      <c r="G258" s="670"/>
      <c r="H258" s="670"/>
      <c r="I258" s="670"/>
    </row>
    <row r="259" spans="1:9" x14ac:dyDescent="0.2">
      <c r="A259" s="676"/>
      <c r="B259" s="476"/>
      <c r="C259" s="671"/>
      <c r="D259" s="674"/>
      <c r="E259" s="668"/>
      <c r="F259" s="669"/>
      <c r="G259" s="670"/>
      <c r="H259" s="670"/>
      <c r="I259" s="670"/>
    </row>
    <row r="260" spans="1:9" x14ac:dyDescent="0.2">
      <c r="A260" s="676"/>
      <c r="B260" s="476"/>
      <c r="C260" s="671"/>
      <c r="D260" s="674"/>
      <c r="E260" s="668"/>
      <c r="F260" s="669"/>
      <c r="G260" s="670"/>
      <c r="H260" s="670"/>
      <c r="I260" s="670"/>
    </row>
    <row r="261" spans="1:9" x14ac:dyDescent="0.2">
      <c r="A261" s="676"/>
      <c r="B261" s="476"/>
      <c r="C261" s="671"/>
      <c r="D261" s="674"/>
      <c r="E261" s="668"/>
      <c r="F261" s="669"/>
      <c r="G261" s="670"/>
      <c r="H261" s="670"/>
      <c r="I261" s="670"/>
    </row>
    <row r="262" spans="1:9" x14ac:dyDescent="0.2">
      <c r="A262" s="676"/>
      <c r="B262" s="476"/>
      <c r="C262" s="671"/>
      <c r="D262" s="674"/>
      <c r="E262" s="668"/>
      <c r="F262" s="669"/>
      <c r="G262" s="670"/>
      <c r="H262" s="670"/>
      <c r="I262" s="670"/>
    </row>
    <row r="263" spans="1:9" x14ac:dyDescent="0.2">
      <c r="A263" s="676"/>
      <c r="B263" s="476"/>
      <c r="C263" s="671"/>
      <c r="D263" s="674"/>
      <c r="E263" s="668"/>
      <c r="F263" s="669"/>
      <c r="G263" s="670"/>
      <c r="H263" s="670"/>
      <c r="I263" s="670"/>
    </row>
    <row r="264" spans="1:9" x14ac:dyDescent="0.2">
      <c r="A264" s="676"/>
      <c r="B264" s="476"/>
      <c r="C264" s="671"/>
      <c r="D264" s="674"/>
      <c r="E264" s="668"/>
      <c r="F264" s="669"/>
      <c r="G264" s="670"/>
      <c r="H264" s="670"/>
      <c r="I264" s="670"/>
    </row>
    <row r="265" spans="1:9" x14ac:dyDescent="0.2">
      <c r="A265" s="676"/>
      <c r="B265" s="476"/>
      <c r="C265" s="671"/>
      <c r="D265" s="674"/>
      <c r="E265" s="668"/>
      <c r="F265" s="669"/>
      <c r="G265" s="670"/>
      <c r="H265" s="670"/>
      <c r="I265" s="670"/>
    </row>
    <row r="266" spans="1:9" x14ac:dyDescent="0.2">
      <c r="A266" s="676"/>
      <c r="B266" s="476"/>
      <c r="C266" s="671"/>
      <c r="D266" s="674"/>
      <c r="E266" s="668"/>
      <c r="F266" s="669"/>
      <c r="G266" s="670"/>
      <c r="H266" s="670"/>
      <c r="I266" s="670"/>
    </row>
    <row r="267" spans="1:9" x14ac:dyDescent="0.2">
      <c r="A267" s="676"/>
      <c r="B267" s="476"/>
      <c r="C267" s="671"/>
      <c r="D267" s="674"/>
      <c r="E267" s="668"/>
      <c r="F267" s="669"/>
      <c r="G267" s="670"/>
      <c r="H267" s="670"/>
      <c r="I267" s="670"/>
    </row>
    <row r="268" spans="1:9" x14ac:dyDescent="0.2">
      <c r="A268" s="676"/>
      <c r="B268" s="476"/>
      <c r="C268" s="671"/>
      <c r="D268" s="674"/>
      <c r="E268" s="668"/>
      <c r="F268" s="669"/>
      <c r="G268" s="670"/>
      <c r="H268" s="670"/>
      <c r="I268" s="670"/>
    </row>
    <row r="269" spans="1:9" x14ac:dyDescent="0.2">
      <c r="A269" s="676"/>
      <c r="B269" s="476"/>
      <c r="C269" s="671"/>
      <c r="D269" s="674"/>
      <c r="E269" s="668"/>
      <c r="F269" s="669"/>
      <c r="G269" s="670"/>
      <c r="H269" s="670"/>
      <c r="I269" s="670"/>
    </row>
    <row r="270" spans="1:9" x14ac:dyDescent="0.2">
      <c r="A270" s="676"/>
      <c r="B270" s="476"/>
      <c r="C270" s="671"/>
      <c r="D270" s="674"/>
      <c r="E270" s="668"/>
      <c r="F270" s="669"/>
      <c r="G270" s="670"/>
      <c r="H270" s="670"/>
      <c r="I270" s="670"/>
    </row>
    <row r="271" spans="1:9" x14ac:dyDescent="0.2">
      <c r="A271" s="676"/>
      <c r="B271" s="476"/>
      <c r="C271" s="671"/>
      <c r="D271" s="674"/>
      <c r="E271" s="668"/>
      <c r="F271" s="669"/>
      <c r="G271" s="670"/>
      <c r="H271" s="670"/>
      <c r="I271" s="670"/>
    </row>
    <row r="272" spans="1:9" x14ac:dyDescent="0.2">
      <c r="A272" s="676"/>
      <c r="B272" s="476"/>
      <c r="C272" s="671"/>
      <c r="D272" s="674"/>
      <c r="E272" s="668"/>
      <c r="F272" s="669"/>
      <c r="G272" s="670"/>
      <c r="H272" s="670"/>
      <c r="I272" s="670"/>
    </row>
    <row r="273" spans="1:9" x14ac:dyDescent="0.2">
      <c r="A273" s="676"/>
      <c r="B273" s="476"/>
      <c r="C273" s="671"/>
      <c r="D273" s="674"/>
      <c r="E273" s="668"/>
      <c r="F273" s="669"/>
      <c r="G273" s="670"/>
      <c r="H273" s="670"/>
      <c r="I273" s="670"/>
    </row>
    <row r="274" spans="1:9" x14ac:dyDescent="0.2">
      <c r="A274" s="676"/>
      <c r="B274" s="476"/>
      <c r="C274" s="671"/>
      <c r="D274" s="674"/>
      <c r="E274" s="668"/>
      <c r="F274" s="669"/>
      <c r="G274" s="670"/>
      <c r="H274" s="670"/>
      <c r="I274" s="670"/>
    </row>
    <row r="275" spans="1:9" x14ac:dyDescent="0.2">
      <c r="A275" s="676"/>
      <c r="B275" s="476"/>
      <c r="C275" s="671"/>
      <c r="D275" s="674"/>
      <c r="E275" s="668"/>
      <c r="F275" s="669"/>
      <c r="G275" s="670"/>
      <c r="H275" s="670"/>
      <c r="I275" s="670"/>
    </row>
    <row r="276" spans="1:9" x14ac:dyDescent="0.2">
      <c r="A276" s="676"/>
      <c r="B276" s="476"/>
      <c r="C276" s="671"/>
      <c r="D276" s="674"/>
      <c r="E276" s="668"/>
      <c r="F276" s="669"/>
      <c r="G276" s="670"/>
      <c r="H276" s="670"/>
      <c r="I276" s="670"/>
    </row>
    <row r="277" spans="1:9" x14ac:dyDescent="0.2">
      <c r="A277" s="676"/>
      <c r="B277" s="476"/>
      <c r="C277" s="671"/>
      <c r="D277" s="674"/>
      <c r="E277" s="668"/>
      <c r="F277" s="669"/>
      <c r="G277" s="670"/>
      <c r="H277" s="670"/>
      <c r="I277" s="670"/>
    </row>
    <row r="278" spans="1:9" x14ac:dyDescent="0.2">
      <c r="A278" s="676"/>
      <c r="B278" s="476"/>
      <c r="C278" s="671"/>
      <c r="D278" s="674"/>
      <c r="E278" s="668"/>
      <c r="F278" s="669"/>
      <c r="G278" s="670"/>
      <c r="H278" s="670"/>
      <c r="I278" s="670"/>
    </row>
    <row r="279" spans="1:9" x14ac:dyDescent="0.2">
      <c r="A279" s="676"/>
      <c r="B279" s="476"/>
      <c r="C279" s="671"/>
      <c r="D279" s="674"/>
      <c r="E279" s="668"/>
      <c r="F279" s="669"/>
      <c r="G279" s="670"/>
      <c r="H279" s="670"/>
      <c r="I279" s="670"/>
    </row>
    <row r="280" spans="1:9" x14ac:dyDescent="0.2">
      <c r="A280" s="676"/>
      <c r="B280" s="476"/>
      <c r="C280" s="671"/>
      <c r="D280" s="674"/>
      <c r="E280" s="668"/>
      <c r="F280" s="669"/>
      <c r="G280" s="670"/>
      <c r="H280" s="670"/>
      <c r="I280" s="670"/>
    </row>
    <row r="281" spans="1:9" x14ac:dyDescent="0.2">
      <c r="A281" s="676"/>
      <c r="B281" s="476"/>
      <c r="C281" s="671"/>
      <c r="D281" s="674"/>
      <c r="E281" s="668"/>
      <c r="F281" s="669"/>
      <c r="G281" s="670"/>
      <c r="H281" s="670"/>
      <c r="I281" s="670"/>
    </row>
    <row r="282" spans="1:9" x14ac:dyDescent="0.2">
      <c r="A282" s="676"/>
      <c r="B282" s="476"/>
      <c r="C282" s="671"/>
      <c r="D282" s="674"/>
      <c r="E282" s="668"/>
      <c r="F282" s="669"/>
      <c r="G282" s="670"/>
      <c r="H282" s="670"/>
      <c r="I282" s="670"/>
    </row>
    <row r="283" spans="1:9" x14ac:dyDescent="0.2">
      <c r="A283" s="676"/>
      <c r="B283" s="476"/>
      <c r="C283" s="671"/>
      <c r="D283" s="674"/>
      <c r="E283" s="668"/>
      <c r="F283" s="669"/>
      <c r="G283" s="670"/>
      <c r="H283" s="670"/>
      <c r="I283" s="670"/>
    </row>
    <row r="284" spans="1:9" x14ac:dyDescent="0.2">
      <c r="A284" s="676"/>
      <c r="B284" s="476"/>
      <c r="C284" s="671"/>
      <c r="D284" s="674"/>
      <c r="E284" s="668"/>
      <c r="F284" s="669"/>
      <c r="G284" s="670"/>
      <c r="H284" s="670"/>
      <c r="I284" s="670"/>
    </row>
    <row r="285" spans="1:9" x14ac:dyDescent="0.2">
      <c r="A285" s="676"/>
      <c r="B285" s="476"/>
      <c r="C285" s="671"/>
      <c r="D285" s="674"/>
      <c r="E285" s="668"/>
      <c r="F285" s="669"/>
      <c r="G285" s="670"/>
      <c r="H285" s="670"/>
      <c r="I285" s="670"/>
    </row>
    <row r="286" spans="1:9" x14ac:dyDescent="0.2">
      <c r="A286" s="676"/>
      <c r="B286" s="476"/>
      <c r="C286" s="671"/>
      <c r="D286" s="674"/>
      <c r="E286" s="668"/>
      <c r="F286" s="669"/>
      <c r="G286" s="670"/>
      <c r="H286" s="670"/>
      <c r="I286" s="670"/>
    </row>
    <row r="287" spans="1:9" x14ac:dyDescent="0.2">
      <c r="A287" s="676"/>
      <c r="B287" s="476"/>
      <c r="C287" s="671"/>
      <c r="D287" s="674"/>
      <c r="E287" s="668"/>
      <c r="F287" s="669"/>
      <c r="G287" s="670"/>
      <c r="H287" s="670"/>
      <c r="I287" s="670"/>
    </row>
    <row r="288" spans="1:9" x14ac:dyDescent="0.2">
      <c r="A288" s="676"/>
      <c r="B288" s="476"/>
      <c r="C288" s="671"/>
      <c r="D288" s="674"/>
      <c r="E288" s="668"/>
      <c r="F288" s="669"/>
      <c r="G288" s="670"/>
      <c r="H288" s="670"/>
      <c r="I288" s="670"/>
    </row>
    <row r="289" spans="1:9" x14ac:dyDescent="0.2">
      <c r="A289" s="676"/>
      <c r="B289" s="476"/>
      <c r="C289" s="671"/>
      <c r="D289" s="674"/>
      <c r="E289" s="668"/>
      <c r="F289" s="669"/>
      <c r="G289" s="670"/>
      <c r="H289" s="670"/>
      <c r="I289" s="670"/>
    </row>
    <row r="290" spans="1:9" x14ac:dyDescent="0.2">
      <c r="A290" s="676"/>
      <c r="B290" s="476"/>
      <c r="C290" s="671"/>
      <c r="D290" s="674"/>
      <c r="E290" s="668"/>
      <c r="F290" s="669"/>
      <c r="G290" s="670"/>
      <c r="H290" s="670"/>
      <c r="I290" s="670"/>
    </row>
    <row r="291" spans="1:9" x14ac:dyDescent="0.2">
      <c r="A291" s="676"/>
      <c r="B291" s="476"/>
      <c r="C291" s="671"/>
      <c r="D291" s="674"/>
      <c r="E291" s="668"/>
      <c r="F291" s="669"/>
      <c r="G291" s="670"/>
      <c r="H291" s="670"/>
      <c r="I291" s="670"/>
    </row>
    <row r="292" spans="1:9" x14ac:dyDescent="0.2">
      <c r="A292" s="676"/>
      <c r="B292" s="476"/>
      <c r="C292" s="671"/>
      <c r="D292" s="674"/>
      <c r="E292" s="668"/>
      <c r="F292" s="669"/>
      <c r="G292" s="670"/>
      <c r="H292" s="670"/>
      <c r="I292" s="670"/>
    </row>
    <row r="293" spans="1:9" x14ac:dyDescent="0.2">
      <c r="A293" s="676"/>
      <c r="B293" s="476"/>
      <c r="C293" s="671"/>
      <c r="D293" s="674"/>
      <c r="E293" s="668"/>
      <c r="F293" s="669"/>
      <c r="G293" s="670"/>
      <c r="H293" s="670"/>
      <c r="I293" s="670"/>
    </row>
    <row r="294" spans="1:9" x14ac:dyDescent="0.2">
      <c r="A294" s="676"/>
      <c r="B294" s="476"/>
      <c r="C294" s="671"/>
      <c r="D294" s="674"/>
      <c r="E294" s="668"/>
      <c r="F294" s="669"/>
      <c r="G294" s="670"/>
      <c r="H294" s="670"/>
      <c r="I294" s="670"/>
    </row>
    <row r="295" spans="1:9" x14ac:dyDescent="0.2">
      <c r="A295" s="676"/>
      <c r="B295" s="476"/>
      <c r="C295" s="671"/>
      <c r="D295" s="674"/>
      <c r="E295" s="668"/>
      <c r="F295" s="669"/>
      <c r="G295" s="670"/>
      <c r="H295" s="670"/>
      <c r="I295" s="670"/>
    </row>
    <row r="296" spans="1:9" x14ac:dyDescent="0.2">
      <c r="A296" s="676"/>
      <c r="B296" s="476"/>
      <c r="C296" s="671"/>
      <c r="D296" s="674"/>
      <c r="E296" s="668"/>
      <c r="F296" s="669"/>
      <c r="G296" s="670"/>
      <c r="H296" s="670"/>
      <c r="I296" s="670"/>
    </row>
    <row r="297" spans="1:9" x14ac:dyDescent="0.2">
      <c r="A297" s="676"/>
      <c r="B297" s="476"/>
      <c r="C297" s="671"/>
      <c r="D297" s="674"/>
      <c r="E297" s="668"/>
      <c r="F297" s="669"/>
      <c r="G297" s="670"/>
      <c r="H297" s="670"/>
      <c r="I297" s="670"/>
    </row>
    <row r="298" spans="1:9" x14ac:dyDescent="0.2">
      <c r="A298" s="676"/>
      <c r="B298" s="476"/>
      <c r="C298" s="671"/>
      <c r="D298" s="674"/>
      <c r="E298" s="668"/>
      <c r="F298" s="669"/>
      <c r="G298" s="670"/>
      <c r="H298" s="670"/>
      <c r="I298" s="670"/>
    </row>
    <row r="299" spans="1:9" x14ac:dyDescent="0.2">
      <c r="A299" s="676"/>
      <c r="B299" s="476"/>
      <c r="C299" s="671"/>
      <c r="D299" s="674"/>
      <c r="E299" s="668"/>
      <c r="F299" s="669"/>
      <c r="G299" s="670"/>
      <c r="H299" s="670"/>
      <c r="I299" s="670"/>
    </row>
    <row r="300" spans="1:9" x14ac:dyDescent="0.2">
      <c r="A300" s="676"/>
      <c r="B300" s="476"/>
      <c r="C300" s="671"/>
      <c r="D300" s="674"/>
      <c r="E300" s="668"/>
      <c r="F300" s="669"/>
      <c r="G300" s="670"/>
      <c r="H300" s="670"/>
      <c r="I300" s="670"/>
    </row>
    <row r="301" spans="1:9" x14ac:dyDescent="0.2">
      <c r="A301" s="676"/>
      <c r="B301" s="476"/>
      <c r="C301" s="671"/>
      <c r="D301" s="674"/>
      <c r="E301" s="668"/>
      <c r="F301" s="669"/>
      <c r="G301" s="670"/>
      <c r="H301" s="670"/>
      <c r="I301" s="670"/>
    </row>
    <row r="302" spans="1:9" x14ac:dyDescent="0.2">
      <c r="A302" s="676"/>
      <c r="B302" s="476"/>
      <c r="C302" s="671"/>
      <c r="D302" s="674"/>
      <c r="E302" s="668"/>
      <c r="F302" s="669"/>
      <c r="G302" s="670"/>
      <c r="H302" s="670"/>
      <c r="I302" s="670"/>
    </row>
    <row r="303" spans="1:9" x14ac:dyDescent="0.2">
      <c r="A303" s="676"/>
      <c r="B303" s="476"/>
      <c r="C303" s="671"/>
      <c r="D303" s="674"/>
      <c r="E303" s="668"/>
      <c r="F303" s="669"/>
      <c r="G303" s="670"/>
      <c r="H303" s="670"/>
      <c r="I303" s="670"/>
    </row>
    <row r="304" spans="1:9" x14ac:dyDescent="0.2">
      <c r="A304" s="676"/>
      <c r="B304" s="476"/>
      <c r="C304" s="671"/>
      <c r="D304" s="674"/>
      <c r="E304" s="668"/>
      <c r="F304" s="669"/>
      <c r="G304" s="670"/>
      <c r="H304" s="670"/>
      <c r="I304" s="670"/>
    </row>
    <row r="305" spans="1:9" x14ac:dyDescent="0.2">
      <c r="A305" s="676"/>
      <c r="B305" s="476"/>
      <c r="C305" s="671"/>
      <c r="D305" s="674"/>
      <c r="E305" s="668"/>
      <c r="F305" s="669"/>
      <c r="G305" s="670"/>
      <c r="H305" s="670"/>
      <c r="I305" s="670"/>
    </row>
    <row r="306" spans="1:9" x14ac:dyDescent="0.2">
      <c r="A306" s="676"/>
      <c r="B306" s="476"/>
      <c r="C306" s="671"/>
      <c r="D306" s="674"/>
      <c r="E306" s="668"/>
      <c r="F306" s="669"/>
      <c r="G306" s="670"/>
      <c r="H306" s="670"/>
      <c r="I306" s="670"/>
    </row>
    <row r="307" spans="1:9" x14ac:dyDescent="0.2">
      <c r="A307" s="676"/>
      <c r="B307" s="476"/>
      <c r="C307" s="671"/>
      <c r="D307" s="674"/>
      <c r="E307" s="668"/>
      <c r="F307" s="669"/>
      <c r="G307" s="670"/>
      <c r="H307" s="670"/>
      <c r="I307" s="670"/>
    </row>
    <row r="308" spans="1:9" x14ac:dyDescent="0.2">
      <c r="A308" s="676"/>
      <c r="B308" s="476"/>
      <c r="C308" s="671"/>
      <c r="D308" s="674"/>
      <c r="E308" s="668"/>
      <c r="F308" s="669"/>
      <c r="G308" s="670"/>
      <c r="H308" s="670"/>
      <c r="I308" s="670"/>
    </row>
    <row r="309" spans="1:9" x14ac:dyDescent="0.2">
      <c r="A309" s="671"/>
      <c r="B309" s="302"/>
      <c r="C309" s="671"/>
      <c r="D309" s="671"/>
      <c r="E309" s="668"/>
      <c r="F309" s="671"/>
      <c r="G309" s="670"/>
      <c r="H309" s="670"/>
      <c r="I309" s="670"/>
    </row>
    <row r="310" spans="1:9" x14ac:dyDescent="0.2">
      <c r="A310" s="671"/>
      <c r="B310" s="302"/>
      <c r="C310" s="671"/>
      <c r="D310" s="671"/>
      <c r="E310" s="668"/>
      <c r="F310" s="671"/>
      <c r="G310" s="670"/>
      <c r="H310" s="670"/>
      <c r="I310" s="670"/>
    </row>
    <row r="311" spans="1:9" x14ac:dyDescent="0.2">
      <c r="A311" s="671"/>
      <c r="B311" s="302"/>
      <c r="C311" s="671"/>
      <c r="D311" s="671"/>
      <c r="E311" s="668"/>
      <c r="F311" s="671"/>
      <c r="G311" s="670"/>
      <c r="H311" s="670"/>
      <c r="I311" s="670"/>
    </row>
    <row r="312" spans="1:9" x14ac:dyDescent="0.2">
      <c r="A312" s="671"/>
      <c r="B312" s="302"/>
      <c r="C312" s="671"/>
      <c r="D312" s="671"/>
      <c r="E312" s="668"/>
      <c r="F312" s="671"/>
      <c r="G312" s="670"/>
      <c r="H312" s="670"/>
      <c r="I312" s="670"/>
    </row>
    <row r="313" spans="1:9" x14ac:dyDescent="0.2">
      <c r="A313" s="671"/>
      <c r="B313" s="302"/>
      <c r="C313" s="671"/>
      <c r="D313" s="671"/>
      <c r="E313" s="668"/>
      <c r="F313" s="671"/>
      <c r="G313" s="670"/>
      <c r="H313" s="670"/>
      <c r="I313" s="670"/>
    </row>
    <row r="314" spans="1:9" x14ac:dyDescent="0.2">
      <c r="A314" s="671"/>
      <c r="B314" s="302"/>
      <c r="C314" s="671"/>
      <c r="D314" s="671"/>
      <c r="E314" s="668"/>
      <c r="F314" s="671"/>
      <c r="G314" s="670"/>
      <c r="H314" s="670"/>
      <c r="I314" s="670"/>
    </row>
    <row r="315" spans="1:9" x14ac:dyDescent="0.2">
      <c r="A315" s="671"/>
      <c r="B315" s="302"/>
      <c r="C315" s="671"/>
      <c r="D315" s="671"/>
      <c r="E315" s="668"/>
      <c r="F315" s="671"/>
      <c r="G315" s="670"/>
      <c r="H315" s="670"/>
      <c r="I315" s="670"/>
    </row>
    <row r="316" spans="1:9" x14ac:dyDescent="0.2">
      <c r="A316" s="671"/>
      <c r="B316" s="302"/>
      <c r="C316" s="671"/>
      <c r="D316" s="671"/>
      <c r="E316" s="668"/>
      <c r="F316" s="671"/>
      <c r="G316" s="670"/>
      <c r="H316" s="670"/>
      <c r="I316" s="670"/>
    </row>
    <row r="317" spans="1:9" x14ac:dyDescent="0.2">
      <c r="A317" s="671"/>
      <c r="B317" s="302"/>
      <c r="C317" s="671"/>
      <c r="D317" s="671"/>
      <c r="E317" s="668"/>
      <c r="F317" s="671"/>
      <c r="G317" s="670"/>
      <c r="H317" s="670"/>
      <c r="I317" s="670"/>
    </row>
    <row r="318" spans="1:9" x14ac:dyDescent="0.2">
      <c r="E318" s="408"/>
    </row>
    <row r="319" spans="1:9" x14ac:dyDescent="0.2">
      <c r="E319" s="408"/>
    </row>
    <row r="320" spans="1:9" x14ac:dyDescent="0.2">
      <c r="E320" s="408"/>
    </row>
    <row r="321" spans="5:5" x14ac:dyDescent="0.2">
      <c r="E321" s="408"/>
    </row>
    <row r="322" spans="5:5" x14ac:dyDescent="0.2">
      <c r="E322" s="408"/>
    </row>
    <row r="323" spans="5:5" x14ac:dyDescent="0.2">
      <c r="E323" s="408"/>
    </row>
    <row r="324" spans="5:5" x14ac:dyDescent="0.2">
      <c r="E324" s="408"/>
    </row>
    <row r="325" spans="5:5" x14ac:dyDescent="0.2">
      <c r="E325" s="408"/>
    </row>
    <row r="326" spans="5:5" x14ac:dyDescent="0.2">
      <c r="E326" s="408"/>
    </row>
    <row r="327" spans="5:5" x14ac:dyDescent="0.2">
      <c r="E327" s="408"/>
    </row>
    <row r="328" spans="5:5" x14ac:dyDescent="0.2">
      <c r="E328" s="408"/>
    </row>
    <row r="329" spans="5:5" x14ac:dyDescent="0.2">
      <c r="E329" s="408"/>
    </row>
    <row r="330" spans="5:5" x14ac:dyDescent="0.2">
      <c r="E330" s="408"/>
    </row>
    <row r="331" spans="5:5" x14ac:dyDescent="0.2">
      <c r="E331" s="408"/>
    </row>
    <row r="332" spans="5:5" x14ac:dyDescent="0.2">
      <c r="E332" s="408"/>
    </row>
    <row r="333" spans="5:5" x14ac:dyDescent="0.2">
      <c r="E333" s="408"/>
    </row>
  </sheetData>
  <mergeCells count="14">
    <mergeCell ref="B27:C27"/>
    <mergeCell ref="B22:C22"/>
    <mergeCell ref="B23:C23"/>
    <mergeCell ref="B24:C24"/>
    <mergeCell ref="B25:C25"/>
    <mergeCell ref="B26:C26"/>
    <mergeCell ref="B20:C20"/>
    <mergeCell ref="B21:C21"/>
    <mergeCell ref="H2:H3"/>
    <mergeCell ref="A9:H9"/>
    <mergeCell ref="A10:H10"/>
    <mergeCell ref="B18:C18"/>
    <mergeCell ref="B19:C19"/>
    <mergeCell ref="B12:C12"/>
  </mergeCells>
  <phoneticPr fontId="0" type="noConversion"/>
  <dataValidations xWindow="630" yWindow="347" count="2">
    <dataValidation type="decimal" allowBlank="1" showInputMessage="1" showErrorMessage="1" sqref="E31:E35" xr:uid="{1190102D-403F-4534-B288-1CA12F21A945}">
      <formula1>0</formula1>
      <formula2>9999</formula2>
    </dataValidation>
    <dataValidation allowBlank="1" showInputMessage="1" showErrorMessage="1" promptTitle="Bevorzugte Auswahl beachten" prompt="Für die Berechnungsformeln in den Eingabeblättern:_x000a_&quot;Direkt&quot; für Scope 1 oder 2  Berechnungen (je nach Kategorie)_x000a_&quot;Vorkette&quot; für Scope 3 Berechnungen_x000a_&quot;Direkt + Vorkette&quot; wenn es nicht getrennt werden kann. Dann erfolgt Berechnung in Scope 1 oder 2" sqref="C36:C37 C31:C34" xr:uid="{B86D98AF-9706-4A63-A821-F6F41F0F1FFC}"/>
  </dataValidations>
  <hyperlinks>
    <hyperlink ref="H2:H3" location="INHALT!A1" display="zurück zum Inhalt" xr:uid="{9EED2B44-407A-4DC8-BA0F-6547C529A826}"/>
  </hyperlinks>
  <printOptions horizontalCentered="1"/>
  <pageMargins left="0.78740157480314965" right="0.78740157480314965" top="0.98425196850393704" bottom="0.98425196850393704" header="0.51181102362204722" footer="0.51181102362204722"/>
  <pageSetup paperSize="9" scale="38" fitToHeight="0" orientation="landscape" r:id="rId1"/>
  <headerFooter alignWithMargins="0">
    <oddFoote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theme="9"/>
  </sheetPr>
  <dimension ref="A1:Q99"/>
  <sheetViews>
    <sheetView showGridLines="0" topLeftCell="A70" workbookViewId="0">
      <selection activeCell="D85" sqref="D85"/>
    </sheetView>
  </sheetViews>
  <sheetFormatPr baseColWidth="10" defaultColWidth="11.42578125" defaultRowHeight="12.75" x14ac:dyDescent="0.2"/>
  <cols>
    <col min="1" max="1" width="29.85546875" style="155" customWidth="1"/>
    <col min="2" max="2" width="42.140625" customWidth="1"/>
    <col min="3" max="3" width="12.42578125" customWidth="1"/>
    <col min="4" max="10" width="13.5703125" customWidth="1"/>
    <col min="11" max="11" width="10.5703125" customWidth="1"/>
    <col min="15" max="15" width="43.42578125" hidden="1" customWidth="1"/>
    <col min="16" max="16" width="18.42578125" hidden="1" customWidth="1"/>
    <col min="17" max="18" width="0" hidden="1" customWidth="1"/>
  </cols>
  <sheetData>
    <row r="1" spans="1:17" ht="20.25" thickBot="1" x14ac:dyDescent="0.25">
      <c r="A1" s="18"/>
      <c r="B1" s="18"/>
      <c r="C1" s="18"/>
      <c r="D1" s="77"/>
      <c r="E1" s="171"/>
      <c r="F1" s="171"/>
      <c r="G1" s="18"/>
      <c r="H1" s="19"/>
      <c r="I1" s="19"/>
      <c r="J1" s="19"/>
      <c r="K1" s="137"/>
      <c r="O1" s="97" t="s">
        <v>152</v>
      </c>
    </row>
    <row r="2" spans="1:17" ht="24.75" customHeight="1" x14ac:dyDescent="0.2">
      <c r="A2" s="76" t="s">
        <v>36</v>
      </c>
      <c r="B2" s="76"/>
      <c r="C2" s="18"/>
      <c r="D2" s="19"/>
      <c r="E2" s="19"/>
      <c r="F2" s="19"/>
      <c r="G2" s="18"/>
      <c r="H2" s="19"/>
      <c r="I2" s="748" t="s">
        <v>100</v>
      </c>
      <c r="K2" s="137"/>
      <c r="O2" s="410" t="s">
        <v>153</v>
      </c>
      <c r="P2" s="411" t="s">
        <v>154</v>
      </c>
      <c r="Q2" s="411" t="s">
        <v>155</v>
      </c>
    </row>
    <row r="3" spans="1:17" ht="18.75" thickBot="1" x14ac:dyDescent="0.25">
      <c r="A3" s="18"/>
      <c r="B3" s="18"/>
      <c r="C3" s="18"/>
      <c r="D3" s="20"/>
      <c r="E3" s="20"/>
      <c r="F3" s="20"/>
      <c r="G3" s="18"/>
      <c r="H3" s="19"/>
      <c r="I3" s="749"/>
      <c r="K3" s="137"/>
      <c r="O3" s="410" t="s">
        <v>156</v>
      </c>
      <c r="P3" s="411" t="s">
        <v>157</v>
      </c>
      <c r="Q3" s="411" t="s">
        <v>158</v>
      </c>
    </row>
    <row r="4" spans="1:17" x14ac:dyDescent="0.2">
      <c r="A4" s="21" t="s">
        <v>24</v>
      </c>
      <c r="B4" s="22">
        <f>Stammdaten!B15</f>
        <v>0</v>
      </c>
      <c r="C4" s="21"/>
      <c r="E4" s="23"/>
      <c r="F4" s="23"/>
      <c r="G4" s="19"/>
      <c r="H4" s="24"/>
      <c r="I4" s="19"/>
      <c r="J4" s="19"/>
      <c r="K4" s="137"/>
      <c r="O4" s="410" t="s">
        <v>159</v>
      </c>
      <c r="P4" s="411" t="s">
        <v>160</v>
      </c>
      <c r="Q4" s="411" t="s">
        <v>161</v>
      </c>
    </row>
    <row r="5" spans="1:17" ht="13.5" thickBot="1" x14ac:dyDescent="0.25">
      <c r="A5" s="51" t="s">
        <v>25</v>
      </c>
      <c r="B5" s="26" t="str">
        <f>IF(Stammdaten!A10="","", Stammdaten!A10)</f>
        <v/>
      </c>
      <c r="C5" s="25"/>
      <c r="D5" s="25"/>
      <c r="E5" s="25"/>
      <c r="F5" s="25"/>
      <c r="G5" s="25"/>
      <c r="H5" s="25"/>
      <c r="I5" s="25"/>
      <c r="J5" s="19"/>
      <c r="K5" s="137"/>
      <c r="O5" s="410" t="s">
        <v>162</v>
      </c>
      <c r="P5" s="411" t="s">
        <v>163</v>
      </c>
    </row>
    <row r="6" spans="1:17" ht="22.5" customHeight="1" x14ac:dyDescent="0.2">
      <c r="A6" s="19"/>
      <c r="B6" s="19"/>
      <c r="C6" s="19"/>
      <c r="D6" s="27"/>
      <c r="E6" s="27"/>
      <c r="F6" s="27"/>
      <c r="G6" s="27"/>
      <c r="H6" s="27"/>
      <c r="I6" s="27"/>
      <c r="J6" s="19"/>
      <c r="K6" s="137"/>
      <c r="O6" s="410" t="s">
        <v>164</v>
      </c>
      <c r="P6" s="411" t="s">
        <v>165</v>
      </c>
    </row>
    <row r="7" spans="1:17" s="97" customFormat="1" x14ac:dyDescent="0.2">
      <c r="A7" s="157"/>
      <c r="B7" s="157"/>
      <c r="C7" s="116"/>
      <c r="D7" s="116"/>
      <c r="E7" s="116"/>
      <c r="F7" s="116"/>
      <c r="G7" s="116"/>
      <c r="H7" s="116"/>
      <c r="I7" s="116"/>
      <c r="J7" s="137"/>
    </row>
    <row r="8" spans="1:17" s="97" customFormat="1" x14ac:dyDescent="0.2">
      <c r="A8" s="522" t="s">
        <v>144</v>
      </c>
      <c r="B8" s="523"/>
      <c r="C8" s="523"/>
      <c r="D8" s="524"/>
      <c r="E8" s="524"/>
      <c r="F8" s="524"/>
      <c r="G8" s="524"/>
      <c r="H8" s="524"/>
      <c r="I8" s="525"/>
      <c r="J8" s="137"/>
    </row>
    <row r="9" spans="1:17" s="97" customFormat="1" x14ac:dyDescent="0.2">
      <c r="A9" s="158" t="s">
        <v>84</v>
      </c>
      <c r="B9" s="158" t="s">
        <v>166</v>
      </c>
      <c r="C9" s="133" t="s">
        <v>142</v>
      </c>
      <c r="D9" s="133">
        <f>Stammdaten!$D$31</f>
        <v>2023</v>
      </c>
      <c r="E9" s="485">
        <f>D9+1</f>
        <v>2024</v>
      </c>
      <c r="F9" s="485">
        <f>E9+1</f>
        <v>2025</v>
      </c>
      <c r="G9" s="485">
        <f>F9+1</f>
        <v>2026</v>
      </c>
      <c r="H9" s="485">
        <f>G9+1</f>
        <v>2027</v>
      </c>
      <c r="I9" s="133">
        <f>H9+1</f>
        <v>2028</v>
      </c>
      <c r="J9" s="137"/>
    </row>
    <row r="10" spans="1:17" s="97" customFormat="1" ht="14.45" customHeight="1" x14ac:dyDescent="0.2">
      <c r="A10" s="159" t="s">
        <v>86</v>
      </c>
      <c r="B10" s="159" t="s">
        <v>167</v>
      </c>
      <c r="C10" s="160" t="s">
        <v>146</v>
      </c>
      <c r="D10" s="161"/>
      <c r="E10" s="161"/>
      <c r="F10" s="161"/>
      <c r="G10" s="161"/>
      <c r="H10" s="161"/>
      <c r="I10" s="161"/>
      <c r="J10" s="137"/>
    </row>
    <row r="11" spans="1:17" s="97" customFormat="1" x14ac:dyDescent="0.2">
      <c r="A11" s="159" t="s">
        <v>86</v>
      </c>
      <c r="B11" s="159" t="s">
        <v>167</v>
      </c>
      <c r="C11" s="238" t="s">
        <v>146</v>
      </c>
      <c r="D11" s="161"/>
      <c r="E11" s="161"/>
      <c r="F11" s="161"/>
      <c r="G11" s="161"/>
      <c r="H11" s="161"/>
      <c r="I11" s="161"/>
      <c r="J11" s="137"/>
    </row>
    <row r="12" spans="1:17" s="97" customFormat="1" x14ac:dyDescent="0.2">
      <c r="A12" s="159" t="s">
        <v>88</v>
      </c>
      <c r="B12" s="159" t="s">
        <v>168</v>
      </c>
      <c r="C12" s="238" t="s">
        <v>146</v>
      </c>
      <c r="D12" s="161"/>
      <c r="E12" s="161"/>
      <c r="F12" s="161"/>
      <c r="G12" s="161"/>
      <c r="H12" s="161"/>
      <c r="I12" s="161"/>
      <c r="J12" s="137"/>
    </row>
    <row r="13" spans="1:17" s="97" customFormat="1" x14ac:dyDescent="0.2">
      <c r="A13" s="159" t="s">
        <v>89</v>
      </c>
      <c r="B13" s="159" t="s">
        <v>167</v>
      </c>
      <c r="C13" s="238" t="s">
        <v>146</v>
      </c>
      <c r="D13" s="161"/>
      <c r="E13" s="161"/>
      <c r="F13" s="161"/>
      <c r="G13" s="161"/>
      <c r="H13" s="161"/>
      <c r="I13" s="161"/>
      <c r="J13" s="137"/>
    </row>
    <row r="14" spans="1:17" s="97" customFormat="1" ht="13.5" thickBot="1" x14ac:dyDescent="0.25">
      <c r="A14" s="159" t="s">
        <v>90</v>
      </c>
      <c r="B14" s="159" t="s">
        <v>167</v>
      </c>
      <c r="C14" s="238" t="s">
        <v>146</v>
      </c>
      <c r="D14" s="161"/>
      <c r="E14" s="161"/>
      <c r="F14" s="161"/>
      <c r="G14" s="161"/>
      <c r="H14" s="161"/>
      <c r="I14" s="161"/>
      <c r="J14" s="137"/>
    </row>
    <row r="15" spans="1:17" s="97" customFormat="1" ht="13.5" thickBot="1" x14ac:dyDescent="0.25">
      <c r="B15" s="164" t="s">
        <v>169</v>
      </c>
      <c r="C15" s="409" t="s">
        <v>146</v>
      </c>
      <c r="D15" s="416">
        <f t="shared" ref="D15:I15" si="0">SUMIF($B$10:$B$14,"Strom konventionell",D10:D14)</f>
        <v>0</v>
      </c>
      <c r="E15" s="416">
        <f t="shared" si="0"/>
        <v>0</v>
      </c>
      <c r="F15" s="416">
        <f t="shared" si="0"/>
        <v>0</v>
      </c>
      <c r="G15" s="416">
        <f t="shared" si="0"/>
        <v>0</v>
      </c>
      <c r="H15" s="416">
        <f t="shared" si="0"/>
        <v>0</v>
      </c>
      <c r="I15" s="416">
        <f t="shared" si="0"/>
        <v>0</v>
      </c>
      <c r="J15" s="137"/>
    </row>
    <row r="16" spans="1:17" s="97" customFormat="1" ht="14.25" thickTop="1" thickBot="1" x14ac:dyDescent="0.25">
      <c r="B16" s="169" t="s">
        <v>170</v>
      </c>
      <c r="C16" s="170" t="s">
        <v>146</v>
      </c>
      <c r="D16" s="412">
        <f t="shared" ref="D16:I16" si="1">SUMIF($B$10:$B$14,"Ökostrom",D10:D14)</f>
        <v>0</v>
      </c>
      <c r="E16" s="412">
        <f t="shared" si="1"/>
        <v>0</v>
      </c>
      <c r="F16" s="412">
        <f t="shared" si="1"/>
        <v>0</v>
      </c>
      <c r="G16" s="412">
        <f t="shared" si="1"/>
        <v>0</v>
      </c>
      <c r="H16" s="412">
        <f t="shared" si="1"/>
        <v>0</v>
      </c>
      <c r="I16" s="412">
        <f t="shared" si="1"/>
        <v>0</v>
      </c>
      <c r="J16" s="138"/>
    </row>
    <row r="17" spans="1:10" s="97" customFormat="1" ht="13.5" thickTop="1" x14ac:dyDescent="0.2">
      <c r="A17" s="94"/>
      <c r="B17" s="94"/>
      <c r="C17" s="40"/>
      <c r="D17" s="162"/>
      <c r="E17" s="162"/>
      <c r="F17" s="162"/>
      <c r="G17" s="162"/>
      <c r="H17" s="162"/>
      <c r="I17" s="162"/>
      <c r="J17" s="138"/>
    </row>
    <row r="18" spans="1:10" s="97" customFormat="1" x14ac:dyDescent="0.2">
      <c r="A18" s="522" t="s">
        <v>171</v>
      </c>
      <c r="B18" s="523"/>
      <c r="C18" s="523"/>
      <c r="D18" s="524"/>
      <c r="E18" s="524"/>
      <c r="F18" s="524"/>
      <c r="G18" s="524"/>
      <c r="H18" s="524"/>
      <c r="I18" s="525"/>
      <c r="J18" s="137"/>
    </row>
    <row r="19" spans="1:10" s="97" customFormat="1" x14ac:dyDescent="0.2">
      <c r="A19" s="158" t="s">
        <v>84</v>
      </c>
      <c r="B19" s="158" t="s">
        <v>172</v>
      </c>
      <c r="C19" s="133" t="s">
        <v>142</v>
      </c>
      <c r="D19" s="133">
        <f>Stammdaten!$D$31</f>
        <v>2023</v>
      </c>
      <c r="E19" s="485">
        <f>D19+1</f>
        <v>2024</v>
      </c>
      <c r="F19" s="485">
        <f>E19+1</f>
        <v>2025</v>
      </c>
      <c r="G19" s="485">
        <f>F19+1</f>
        <v>2026</v>
      </c>
      <c r="H19" s="485">
        <f>G19+1</f>
        <v>2027</v>
      </c>
      <c r="I19" s="133">
        <f>H19+1</f>
        <v>2028</v>
      </c>
      <c r="J19" s="137"/>
    </row>
    <row r="20" spans="1:10" s="97" customFormat="1" x14ac:dyDescent="0.2">
      <c r="A20" s="159" t="s">
        <v>86</v>
      </c>
      <c r="B20" s="159" t="s">
        <v>173</v>
      </c>
      <c r="C20" s="239"/>
      <c r="D20" s="161"/>
      <c r="E20" s="161"/>
      <c r="F20" s="161"/>
      <c r="G20" s="161"/>
      <c r="H20" s="161"/>
      <c r="I20" s="161"/>
      <c r="J20" s="137"/>
    </row>
    <row r="21" spans="1:10" s="97" customFormat="1" x14ac:dyDescent="0.2">
      <c r="A21" s="159" t="s">
        <v>87</v>
      </c>
      <c r="B21" s="159" t="s">
        <v>174</v>
      </c>
      <c r="C21" s="239"/>
      <c r="D21" s="161"/>
      <c r="E21" s="161"/>
      <c r="F21" s="161"/>
      <c r="G21" s="161"/>
      <c r="H21" s="161"/>
      <c r="I21" s="161"/>
      <c r="J21" s="137"/>
    </row>
    <row r="22" spans="1:10" s="97" customFormat="1" x14ac:dyDescent="0.2">
      <c r="A22" s="159" t="s">
        <v>87</v>
      </c>
      <c r="B22" s="159" t="s">
        <v>175</v>
      </c>
      <c r="C22" s="413"/>
      <c r="D22" s="415"/>
      <c r="E22" s="415"/>
      <c r="F22" s="415"/>
      <c r="G22" s="415"/>
      <c r="H22" s="415"/>
      <c r="I22" s="415"/>
      <c r="J22" s="137"/>
    </row>
    <row r="23" spans="1:10" s="97" customFormat="1" x14ac:dyDescent="0.2">
      <c r="A23" s="159" t="s">
        <v>87</v>
      </c>
      <c r="B23" s="159" t="s">
        <v>174</v>
      </c>
      <c r="C23" s="413"/>
      <c r="D23" s="415"/>
      <c r="E23" s="415"/>
      <c r="F23" s="415"/>
      <c r="G23" s="415"/>
      <c r="H23" s="415"/>
      <c r="I23" s="415"/>
      <c r="J23" s="137"/>
    </row>
    <row r="24" spans="1:10" s="97" customFormat="1" ht="13.5" thickBot="1" x14ac:dyDescent="0.25">
      <c r="A24" s="159" t="s">
        <v>87</v>
      </c>
      <c r="B24" s="159" t="s">
        <v>173</v>
      </c>
      <c r="C24" s="413"/>
      <c r="D24" s="446"/>
      <c r="E24" s="415"/>
      <c r="F24" s="415"/>
      <c r="G24" s="415"/>
      <c r="H24" s="415"/>
      <c r="I24" s="415"/>
      <c r="J24" s="137"/>
    </row>
    <row r="25" spans="1:10" s="97" customFormat="1" ht="13.5" thickBot="1" x14ac:dyDescent="0.25">
      <c r="B25" s="164" t="s">
        <v>176</v>
      </c>
      <c r="C25" s="277" t="s">
        <v>115</v>
      </c>
      <c r="D25" s="414">
        <f t="shared" ref="D25:I25" si="2">SUMIF($B$20:$B$24,"Heizöl [Liter]",D20:D24)</f>
        <v>0</v>
      </c>
      <c r="E25" s="416">
        <f t="shared" si="2"/>
        <v>0</v>
      </c>
      <c r="F25" s="416">
        <f t="shared" si="2"/>
        <v>0</v>
      </c>
      <c r="G25" s="416">
        <f t="shared" si="2"/>
        <v>0</v>
      </c>
      <c r="H25" s="416">
        <f t="shared" si="2"/>
        <v>0</v>
      </c>
      <c r="I25" s="416">
        <f t="shared" si="2"/>
        <v>0</v>
      </c>
      <c r="J25" s="137"/>
    </row>
    <row r="26" spans="1:10" s="97" customFormat="1" ht="14.25" thickTop="1" thickBot="1" x14ac:dyDescent="0.25">
      <c r="B26" s="169" t="s">
        <v>177</v>
      </c>
      <c r="C26" s="170" t="s">
        <v>146</v>
      </c>
      <c r="D26" s="412">
        <f t="shared" ref="D26:I26" si="3">SUMIF($B$20:$B$24,"Erdgas [kWh]",D20:D24)</f>
        <v>0</v>
      </c>
      <c r="E26" s="412">
        <f t="shared" si="3"/>
        <v>0</v>
      </c>
      <c r="F26" s="412">
        <f t="shared" si="3"/>
        <v>0</v>
      </c>
      <c r="G26" s="412">
        <f t="shared" si="3"/>
        <v>0</v>
      </c>
      <c r="H26" s="412">
        <f t="shared" si="3"/>
        <v>0</v>
      </c>
      <c r="I26" s="412">
        <f t="shared" si="3"/>
        <v>0</v>
      </c>
      <c r="J26" s="138"/>
    </row>
    <row r="27" spans="1:10" s="97" customFormat="1" ht="14.25" thickTop="1" thickBot="1" x14ac:dyDescent="0.25">
      <c r="B27" s="169" t="s">
        <v>178</v>
      </c>
      <c r="C27" s="170" t="s">
        <v>146</v>
      </c>
      <c r="D27" s="412">
        <f t="shared" ref="D27:I27" si="4">SUMIF($B$20:$B$24,"Fernwärme [kWh]",D20:D24)</f>
        <v>0</v>
      </c>
      <c r="E27" s="412">
        <f t="shared" si="4"/>
        <v>0</v>
      </c>
      <c r="F27" s="412">
        <f t="shared" si="4"/>
        <v>0</v>
      </c>
      <c r="G27" s="412">
        <f t="shared" si="4"/>
        <v>0</v>
      </c>
      <c r="H27" s="412">
        <f t="shared" si="4"/>
        <v>0</v>
      </c>
      <c r="I27" s="412">
        <f t="shared" si="4"/>
        <v>0</v>
      </c>
      <c r="J27" s="137"/>
    </row>
    <row r="28" spans="1:10" s="97" customFormat="1" ht="13.5" thickTop="1" x14ac:dyDescent="0.2">
      <c r="A28" s="163"/>
      <c r="B28" s="163"/>
      <c r="C28" s="18"/>
      <c r="D28" s="162"/>
      <c r="E28" s="162"/>
      <c r="F28" s="162"/>
      <c r="G28" s="162"/>
      <c r="H28" s="162"/>
      <c r="I28" s="162"/>
      <c r="J28" s="137"/>
    </row>
    <row r="29" spans="1:10" s="97" customFormat="1" x14ac:dyDescent="0.2">
      <c r="A29" s="522" t="s">
        <v>179</v>
      </c>
      <c r="B29" s="523"/>
      <c r="C29" s="523"/>
      <c r="D29" s="524"/>
      <c r="E29" s="524"/>
      <c r="F29" s="524"/>
      <c r="G29" s="524"/>
      <c r="H29" s="524"/>
      <c r="I29" s="525"/>
      <c r="J29" s="137"/>
    </row>
    <row r="30" spans="1:10" s="97" customFormat="1" x14ac:dyDescent="0.2">
      <c r="A30" s="158" t="s">
        <v>84</v>
      </c>
      <c r="B30" s="158" t="s">
        <v>172</v>
      </c>
      <c r="C30" s="133" t="s">
        <v>142</v>
      </c>
      <c r="D30" s="133">
        <f>Stammdaten!$D$31</f>
        <v>2023</v>
      </c>
      <c r="E30" s="485">
        <f>D30+1</f>
        <v>2024</v>
      </c>
      <c r="F30" s="485">
        <f>E30+1</f>
        <v>2025</v>
      </c>
      <c r="G30" s="485">
        <f>F30+1</f>
        <v>2026</v>
      </c>
      <c r="H30" s="485">
        <f>G30+1</f>
        <v>2027</v>
      </c>
      <c r="I30" s="133">
        <f>H30+1</f>
        <v>2028</v>
      </c>
      <c r="J30" s="137"/>
    </row>
    <row r="31" spans="1:10" s="97" customFormat="1" x14ac:dyDescent="0.2">
      <c r="A31" s="159" t="s">
        <v>86</v>
      </c>
      <c r="B31" s="159" t="s">
        <v>153</v>
      </c>
      <c r="C31" s="239" t="s">
        <v>180</v>
      </c>
      <c r="D31" s="161"/>
      <c r="E31" s="161"/>
      <c r="F31" s="161"/>
      <c r="G31" s="161"/>
      <c r="H31" s="161"/>
      <c r="I31" s="161"/>
      <c r="J31" s="137"/>
    </row>
    <row r="32" spans="1:10" s="97" customFormat="1" x14ac:dyDescent="0.2">
      <c r="A32" s="159" t="s">
        <v>87</v>
      </c>
      <c r="B32" s="159" t="s">
        <v>156</v>
      </c>
      <c r="C32" s="239" t="s">
        <v>181</v>
      </c>
      <c r="D32" s="161"/>
      <c r="E32" s="161"/>
      <c r="F32" s="161"/>
      <c r="G32" s="161"/>
      <c r="H32" s="161"/>
      <c r="I32" s="161"/>
      <c r="J32" s="137"/>
    </row>
    <row r="33" spans="1:10" s="97" customFormat="1" ht="25.5" x14ac:dyDescent="0.2">
      <c r="A33" s="159" t="s">
        <v>88</v>
      </c>
      <c r="B33" s="159" t="s">
        <v>159</v>
      </c>
      <c r="C33" s="239" t="s">
        <v>182</v>
      </c>
      <c r="D33" s="161"/>
      <c r="E33" s="161"/>
      <c r="F33" s="161"/>
      <c r="G33" s="161"/>
      <c r="H33" s="161"/>
      <c r="I33" s="161"/>
      <c r="J33" s="137"/>
    </row>
    <row r="34" spans="1:10" s="97" customFormat="1" x14ac:dyDescent="0.2">
      <c r="A34" s="159" t="s">
        <v>89</v>
      </c>
      <c r="B34" s="159" t="s">
        <v>183</v>
      </c>
      <c r="C34" s="239" t="s">
        <v>115</v>
      </c>
      <c r="D34" s="161"/>
      <c r="E34" s="161"/>
      <c r="F34" s="161"/>
      <c r="G34" s="161"/>
      <c r="H34" s="161"/>
      <c r="I34" s="161"/>
      <c r="J34" s="137"/>
    </row>
    <row r="35" spans="1:10" s="97" customFormat="1" x14ac:dyDescent="0.2">
      <c r="A35" s="159" t="s">
        <v>90</v>
      </c>
      <c r="B35" s="159" t="s">
        <v>162</v>
      </c>
      <c r="C35" s="239" t="s">
        <v>146</v>
      </c>
      <c r="D35" s="161"/>
      <c r="E35" s="161"/>
      <c r="F35" s="161"/>
      <c r="G35" s="161"/>
      <c r="H35" s="161"/>
      <c r="I35" s="161"/>
      <c r="J35" s="137"/>
    </row>
    <row r="36" spans="1:10" s="97" customFormat="1" x14ac:dyDescent="0.2">
      <c r="A36" s="159"/>
      <c r="B36" s="159"/>
      <c r="C36" s="239"/>
      <c r="D36" s="161"/>
      <c r="E36" s="161"/>
      <c r="F36" s="161"/>
      <c r="G36" s="161"/>
      <c r="H36" s="161"/>
      <c r="I36" s="161"/>
      <c r="J36" s="137"/>
    </row>
    <row r="37" spans="1:10" s="97" customFormat="1" x14ac:dyDescent="0.2">
      <c r="A37" s="159"/>
      <c r="B37" s="159"/>
      <c r="C37" s="239"/>
      <c r="D37" s="161"/>
      <c r="E37" s="161"/>
      <c r="F37" s="161"/>
      <c r="G37" s="161"/>
      <c r="H37" s="161"/>
      <c r="I37" s="161"/>
      <c r="J37" s="137"/>
    </row>
    <row r="38" spans="1:10" s="97" customFormat="1" x14ac:dyDescent="0.2">
      <c r="A38" s="159"/>
      <c r="B38" s="159"/>
      <c r="C38" s="239"/>
      <c r="D38" s="415"/>
      <c r="E38" s="415"/>
      <c r="F38" s="415"/>
      <c r="G38" s="415"/>
      <c r="H38" s="415"/>
      <c r="I38" s="415"/>
      <c r="J38" s="137"/>
    </row>
    <row r="39" spans="1:10" s="97" customFormat="1" x14ac:dyDescent="0.2">
      <c r="A39" s="159"/>
      <c r="B39" s="159"/>
      <c r="C39" s="239"/>
      <c r="D39" s="415"/>
      <c r="E39" s="415"/>
      <c r="F39" s="415"/>
      <c r="G39" s="415"/>
      <c r="H39" s="415"/>
      <c r="I39" s="415"/>
      <c r="J39" s="137"/>
    </row>
    <row r="40" spans="1:10" s="97" customFormat="1" ht="13.5" thickBot="1" x14ac:dyDescent="0.25">
      <c r="A40" s="159"/>
      <c r="B40" s="159"/>
      <c r="C40" s="239"/>
      <c r="D40" s="446"/>
      <c r="E40" s="415"/>
      <c r="F40" s="415"/>
      <c r="G40" s="415"/>
      <c r="H40" s="415"/>
      <c r="I40" s="415"/>
      <c r="J40" s="137"/>
    </row>
    <row r="41" spans="1:10" s="97" customFormat="1" ht="13.5" thickBot="1" x14ac:dyDescent="0.25">
      <c r="A41" s="297"/>
      <c r="B41" s="164" t="s">
        <v>176</v>
      </c>
      <c r="C41" s="278" t="s">
        <v>115</v>
      </c>
      <c r="D41" s="414">
        <f>SUMIF($B$31:$B$40,$O$2,D31:D40)</f>
        <v>0</v>
      </c>
      <c r="E41" s="416">
        <f t="shared" ref="E41:I41" si="5">SUMIF($B$31:$B$40,$O$2,E31:E40)</f>
        <v>0</v>
      </c>
      <c r="F41" s="416">
        <f t="shared" si="5"/>
        <v>0</v>
      </c>
      <c r="G41" s="416">
        <f t="shared" si="5"/>
        <v>0</v>
      </c>
      <c r="H41" s="416">
        <f t="shared" si="5"/>
        <v>0</v>
      </c>
      <c r="I41" s="416">
        <f t="shared" si="5"/>
        <v>0</v>
      </c>
      <c r="J41" s="137"/>
    </row>
    <row r="42" spans="1:10" s="97" customFormat="1" ht="14.25" thickTop="1" thickBot="1" x14ac:dyDescent="0.25">
      <c r="B42" s="169" t="s">
        <v>177</v>
      </c>
      <c r="C42" s="168" t="s">
        <v>146</v>
      </c>
      <c r="D42" s="412">
        <f t="shared" ref="D42:I42" si="6">SUMIF($B$31:$B$40,$O$3,D31:D40)</f>
        <v>0</v>
      </c>
      <c r="E42" s="412">
        <f t="shared" si="6"/>
        <v>0</v>
      </c>
      <c r="F42" s="412">
        <f t="shared" si="6"/>
        <v>0</v>
      </c>
      <c r="G42" s="412">
        <f t="shared" si="6"/>
        <v>0</v>
      </c>
      <c r="H42" s="412">
        <f t="shared" si="6"/>
        <v>0</v>
      </c>
      <c r="I42" s="412">
        <f t="shared" si="6"/>
        <v>0</v>
      </c>
      <c r="J42" s="137"/>
    </row>
    <row r="43" spans="1:10" s="97" customFormat="1" ht="14.25" thickTop="1" thickBot="1" x14ac:dyDescent="0.25">
      <c r="B43" s="169" t="s">
        <v>184</v>
      </c>
      <c r="C43" s="168" t="s">
        <v>123</v>
      </c>
      <c r="D43" s="412">
        <f t="shared" ref="D43:I43" si="7">SUMIF($B$31:$B$40,$O$4,D31:D40)</f>
        <v>0</v>
      </c>
      <c r="E43" s="412">
        <f t="shared" si="7"/>
        <v>0</v>
      </c>
      <c r="F43" s="412">
        <f t="shared" si="7"/>
        <v>0</v>
      </c>
      <c r="G43" s="412">
        <f t="shared" si="7"/>
        <v>0</v>
      </c>
      <c r="H43" s="412">
        <f t="shared" si="7"/>
        <v>0</v>
      </c>
      <c r="I43" s="412">
        <f t="shared" si="7"/>
        <v>0</v>
      </c>
      <c r="J43" s="137"/>
    </row>
    <row r="44" spans="1:10" s="97" customFormat="1" ht="14.25" thickTop="1" thickBot="1" x14ac:dyDescent="0.25">
      <c r="B44" s="169" t="s">
        <v>185</v>
      </c>
      <c r="C44" s="168" t="s">
        <v>115</v>
      </c>
      <c r="D44" s="412">
        <f>SUMIF($B$31:$B$40,#REF!,D31:D40)</f>
        <v>0</v>
      </c>
      <c r="E44" s="412">
        <f>SUMIF($B$31:$B$40,#REF!,E31:E40)</f>
        <v>0</v>
      </c>
      <c r="F44" s="412">
        <f>SUMIF($B$31:$B$40,#REF!,F31:F40)</f>
        <v>0</v>
      </c>
      <c r="G44" s="412">
        <f>SUMIF($B$31:$B$40,#REF!,G31:G40)</f>
        <v>0</v>
      </c>
      <c r="H44" s="412">
        <f>SUMIF($B$31:$B$40,#REF!,H31:H40)</f>
        <v>0</v>
      </c>
      <c r="I44" s="412">
        <f>SUMIF($B$31:$B$40,#REF!,I31:I40)</f>
        <v>0</v>
      </c>
      <c r="J44" s="137"/>
    </row>
    <row r="45" spans="1:10" s="97" customFormat="1" ht="14.25" thickTop="1" thickBot="1" x14ac:dyDescent="0.25">
      <c r="B45" s="169" t="s">
        <v>186</v>
      </c>
      <c r="C45" s="168" t="s">
        <v>146</v>
      </c>
      <c r="D45" s="412">
        <f t="shared" ref="D45:I45" si="8">SUMIF($B$31:$B$40,$O$5,D31:D40)</f>
        <v>0</v>
      </c>
      <c r="E45" s="412">
        <f t="shared" si="8"/>
        <v>0</v>
      </c>
      <c r="F45" s="412">
        <f t="shared" si="8"/>
        <v>0</v>
      </c>
      <c r="G45" s="412">
        <f t="shared" si="8"/>
        <v>0</v>
      </c>
      <c r="H45" s="412">
        <f t="shared" si="8"/>
        <v>0</v>
      </c>
      <c r="I45" s="412">
        <f t="shared" si="8"/>
        <v>0</v>
      </c>
      <c r="J45" s="137"/>
    </row>
    <row r="46" spans="1:10" s="97" customFormat="1" ht="14.25" thickTop="1" thickBot="1" x14ac:dyDescent="0.25">
      <c r="B46" s="169" t="s">
        <v>187</v>
      </c>
      <c r="C46" s="168" t="s">
        <v>115</v>
      </c>
      <c r="D46" s="412">
        <f t="shared" ref="D46:I46" si="9">SUMIF($B$31:$B$40,$O$6,D31:D40)</f>
        <v>0</v>
      </c>
      <c r="E46" s="412">
        <f t="shared" si="9"/>
        <v>0</v>
      </c>
      <c r="F46" s="412">
        <f t="shared" si="9"/>
        <v>0</v>
      </c>
      <c r="G46" s="412">
        <f t="shared" si="9"/>
        <v>0</v>
      </c>
      <c r="H46" s="412">
        <f t="shared" si="9"/>
        <v>0</v>
      </c>
      <c r="I46" s="412">
        <f t="shared" si="9"/>
        <v>0</v>
      </c>
      <c r="J46" s="137"/>
    </row>
    <row r="47" spans="1:10" s="97" customFormat="1" ht="13.5" thickTop="1" x14ac:dyDescent="0.2">
      <c r="A47" s="163"/>
      <c r="B47" s="163"/>
      <c r="C47" s="18"/>
      <c r="D47" s="162"/>
      <c r="E47" s="162"/>
      <c r="F47" s="162"/>
      <c r="G47" s="162"/>
      <c r="H47" s="162"/>
      <c r="I47" s="162"/>
      <c r="J47" s="137"/>
    </row>
    <row r="48" spans="1:10" s="97" customFormat="1" x14ac:dyDescent="0.2">
      <c r="A48" s="522" t="s">
        <v>188</v>
      </c>
      <c r="B48" s="523"/>
      <c r="C48" s="523"/>
      <c r="D48" s="524"/>
      <c r="E48" s="524"/>
      <c r="F48" s="524"/>
      <c r="G48" s="524"/>
      <c r="H48" s="524"/>
      <c r="I48" s="525"/>
      <c r="J48" s="137"/>
    </row>
    <row r="49" spans="1:10" s="97" customFormat="1" x14ac:dyDescent="0.2">
      <c r="A49" s="158" t="s">
        <v>84</v>
      </c>
      <c r="B49" s="158" t="s">
        <v>172</v>
      </c>
      <c r="C49" s="133" t="s">
        <v>142</v>
      </c>
      <c r="D49" s="133">
        <f>Stammdaten!$D$31</f>
        <v>2023</v>
      </c>
      <c r="E49" s="485">
        <f>D49+1</f>
        <v>2024</v>
      </c>
      <c r="F49" s="485">
        <f>E49+1</f>
        <v>2025</v>
      </c>
      <c r="G49" s="485">
        <f>F49+1</f>
        <v>2026</v>
      </c>
      <c r="H49" s="485">
        <f>G49+1</f>
        <v>2027</v>
      </c>
      <c r="I49" s="133">
        <f>H49+1</f>
        <v>2028</v>
      </c>
      <c r="J49" s="137"/>
    </row>
    <row r="50" spans="1:10" s="97" customFormat="1" x14ac:dyDescent="0.2">
      <c r="A50" s="159" t="s">
        <v>86</v>
      </c>
      <c r="B50" s="165" t="s">
        <v>154</v>
      </c>
      <c r="C50" s="239" t="s">
        <v>115</v>
      </c>
      <c r="D50" s="161"/>
      <c r="E50" s="161"/>
      <c r="F50" s="161"/>
      <c r="G50" s="161"/>
      <c r="H50" s="161"/>
      <c r="I50" s="161"/>
      <c r="J50" s="137"/>
    </row>
    <row r="51" spans="1:10" s="97" customFormat="1" x14ac:dyDescent="0.2">
      <c r="A51" s="159" t="s">
        <v>87</v>
      </c>
      <c r="B51" s="165" t="s">
        <v>157</v>
      </c>
      <c r="C51" s="239" t="s">
        <v>115</v>
      </c>
      <c r="D51" s="161"/>
      <c r="E51" s="161"/>
      <c r="F51" s="161"/>
      <c r="G51" s="161"/>
      <c r="H51" s="161"/>
      <c r="I51" s="161"/>
      <c r="J51" s="137"/>
    </row>
    <row r="52" spans="1:10" s="97" customFormat="1" x14ac:dyDescent="0.2">
      <c r="A52" s="159" t="s">
        <v>88</v>
      </c>
      <c r="B52" s="165" t="s">
        <v>160</v>
      </c>
      <c r="C52" s="239" t="s">
        <v>123</v>
      </c>
      <c r="D52" s="161"/>
      <c r="E52" s="161"/>
      <c r="F52" s="161"/>
      <c r="G52" s="161"/>
      <c r="H52" s="161"/>
      <c r="I52" s="161"/>
    </row>
    <row r="53" spans="1:10" s="97" customFormat="1" x14ac:dyDescent="0.2">
      <c r="A53" s="159" t="s">
        <v>89</v>
      </c>
      <c r="B53" s="165" t="s">
        <v>189</v>
      </c>
      <c r="C53" s="239" t="s">
        <v>115</v>
      </c>
      <c r="D53" s="161"/>
      <c r="E53" s="161"/>
      <c r="F53" s="161"/>
      <c r="G53" s="161"/>
      <c r="H53" s="161"/>
      <c r="I53" s="161"/>
    </row>
    <row r="54" spans="1:10" s="97" customFormat="1" x14ac:dyDescent="0.2">
      <c r="A54" s="159" t="s">
        <v>90</v>
      </c>
      <c r="B54" s="165" t="s">
        <v>163</v>
      </c>
      <c r="C54" s="239" t="s">
        <v>146</v>
      </c>
      <c r="D54" s="161"/>
      <c r="E54" s="161"/>
      <c r="F54" s="161"/>
      <c r="G54" s="161"/>
      <c r="H54" s="161"/>
      <c r="I54" s="161"/>
    </row>
    <row r="55" spans="1:10" s="97" customFormat="1" x14ac:dyDescent="0.2">
      <c r="A55" s="159"/>
      <c r="B55" s="165" t="s">
        <v>165</v>
      </c>
      <c r="C55" s="413" t="s">
        <v>146</v>
      </c>
      <c r="D55" s="161"/>
      <c r="E55" s="161"/>
      <c r="F55" s="161"/>
      <c r="G55" s="161"/>
      <c r="H55" s="161"/>
      <c r="I55" s="161"/>
      <c r="J55" s="137"/>
    </row>
    <row r="56" spans="1:10" s="97" customFormat="1" x14ac:dyDescent="0.2">
      <c r="A56" s="159"/>
      <c r="B56" s="165" t="s">
        <v>157</v>
      </c>
      <c r="C56" s="239"/>
      <c r="D56" s="161"/>
      <c r="E56" s="161"/>
      <c r="F56" s="161"/>
      <c r="G56" s="161"/>
      <c r="H56" s="161"/>
      <c r="I56" s="161"/>
      <c r="J56" s="137"/>
    </row>
    <row r="57" spans="1:10" s="97" customFormat="1" ht="13.5" thickBot="1" x14ac:dyDescent="0.25">
      <c r="A57" s="159"/>
      <c r="B57" s="165"/>
      <c r="C57" s="239"/>
      <c r="D57" s="415"/>
      <c r="E57" s="415"/>
      <c r="F57" s="415"/>
      <c r="G57" s="415"/>
      <c r="H57" s="415"/>
      <c r="I57" s="415"/>
      <c r="J57" s="137"/>
    </row>
    <row r="58" spans="1:10" s="97" customFormat="1" ht="13.5" thickBot="1" x14ac:dyDescent="0.25">
      <c r="A58" s="297"/>
      <c r="B58" s="164" t="s">
        <v>190</v>
      </c>
      <c r="C58" s="278" t="s">
        <v>115</v>
      </c>
      <c r="D58" s="416">
        <f>SUMIF($B$50:$B$57,P2,$D$50:$D$57)</f>
        <v>0</v>
      </c>
      <c r="E58" s="416">
        <f>SUMIF($B$50:$B$57,$P$2,E50:E57)</f>
        <v>0</v>
      </c>
      <c r="F58" s="416">
        <f>SUMIF($B$50:$B$57,$P$2,F50:F57)</f>
        <v>0</v>
      </c>
      <c r="G58" s="416">
        <f>SUMIF($B$50:$B$57,$P$2,G50:G57)</f>
        <v>0</v>
      </c>
      <c r="H58" s="416">
        <f>SUMIF($B$50:$B$57,$P$2,H50:H57)</f>
        <v>0</v>
      </c>
      <c r="I58" s="416">
        <f>SUMIF($B$50:$B$57,$P$2,I50:I57)</f>
        <v>0</v>
      </c>
      <c r="J58" s="137"/>
    </row>
    <row r="59" spans="1:10" s="97" customFormat="1" ht="14.25" thickTop="1" thickBot="1" x14ac:dyDescent="0.25">
      <c r="B59" s="169" t="s">
        <v>191</v>
      </c>
      <c r="C59" s="168" t="s">
        <v>115</v>
      </c>
      <c r="D59" s="412">
        <f t="shared" ref="D59:I59" si="10">SUMIF($B$50:$B$57,$P$3,D50:D57)</f>
        <v>0</v>
      </c>
      <c r="E59" s="412">
        <f t="shared" si="10"/>
        <v>0</v>
      </c>
      <c r="F59" s="412">
        <f t="shared" si="10"/>
        <v>0</v>
      </c>
      <c r="G59" s="412">
        <f t="shared" si="10"/>
        <v>0</v>
      </c>
      <c r="H59" s="412">
        <f t="shared" si="10"/>
        <v>0</v>
      </c>
      <c r="I59" s="412">
        <f t="shared" si="10"/>
        <v>0</v>
      </c>
      <c r="J59" s="137"/>
    </row>
    <row r="60" spans="1:10" s="97" customFormat="1" ht="14.25" thickTop="1" thickBot="1" x14ac:dyDescent="0.25">
      <c r="B60" s="169" t="s">
        <v>192</v>
      </c>
      <c r="C60" s="168" t="s">
        <v>123</v>
      </c>
      <c r="D60" s="412">
        <f t="shared" ref="D60:I60" si="11">SUMIF($B$50:$B$57,$P$4,D50:D57)</f>
        <v>0</v>
      </c>
      <c r="E60" s="412">
        <f t="shared" si="11"/>
        <v>0</v>
      </c>
      <c r="F60" s="412">
        <f t="shared" si="11"/>
        <v>0</v>
      </c>
      <c r="G60" s="412">
        <f t="shared" si="11"/>
        <v>0</v>
      </c>
      <c r="H60" s="412">
        <f t="shared" si="11"/>
        <v>0</v>
      </c>
      <c r="I60" s="412">
        <f t="shared" si="11"/>
        <v>0</v>
      </c>
      <c r="J60" s="137"/>
    </row>
    <row r="61" spans="1:10" s="97" customFormat="1" ht="14.25" thickTop="1" thickBot="1" x14ac:dyDescent="0.25">
      <c r="B61" s="169" t="s">
        <v>193</v>
      </c>
      <c r="C61" s="168" t="s">
        <v>115</v>
      </c>
      <c r="D61" s="412">
        <f>SUMIF($B$50:$B$57,#REF!,D50:D57)</f>
        <v>0</v>
      </c>
      <c r="E61" s="412">
        <f>SUMIF($B$50:$B$57,#REF!,E50:E57)</f>
        <v>0</v>
      </c>
      <c r="F61" s="412">
        <f>SUMIF($B$50:$B$57,#REF!,F50:F57)</f>
        <v>0</v>
      </c>
      <c r="G61" s="412">
        <f>SUMIF($B$50:$B$57,#REF!,G50:G57)</f>
        <v>0</v>
      </c>
      <c r="H61" s="412">
        <f>SUMIF($B$50:$B$57,#REF!,H50:H57)</f>
        <v>0</v>
      </c>
      <c r="I61" s="412">
        <f>SUMIF($B$50:$B$57,#REF!,I50:I57)</f>
        <v>0</v>
      </c>
      <c r="J61" s="137"/>
    </row>
    <row r="62" spans="1:10" s="97" customFormat="1" ht="14.25" thickTop="1" thickBot="1" x14ac:dyDescent="0.25">
      <c r="B62" s="169" t="s">
        <v>194</v>
      </c>
      <c r="C62" s="168" t="s">
        <v>146</v>
      </c>
      <c r="D62" s="412">
        <f t="shared" ref="D62:I62" si="12">SUMIF($B$50:$B$57,$P$5,D50:D57)</f>
        <v>0</v>
      </c>
      <c r="E62" s="412">
        <f t="shared" si="12"/>
        <v>0</v>
      </c>
      <c r="F62" s="412">
        <f t="shared" si="12"/>
        <v>0</v>
      </c>
      <c r="G62" s="412">
        <f t="shared" si="12"/>
        <v>0</v>
      </c>
      <c r="H62" s="412">
        <f t="shared" si="12"/>
        <v>0</v>
      </c>
      <c r="I62" s="412">
        <f t="shared" si="12"/>
        <v>0</v>
      </c>
      <c r="J62" s="137"/>
    </row>
    <row r="63" spans="1:10" s="97" customFormat="1" ht="14.25" thickTop="1" thickBot="1" x14ac:dyDescent="0.25">
      <c r="B63" s="169" t="s">
        <v>195</v>
      </c>
      <c r="C63" s="168" t="s">
        <v>146</v>
      </c>
      <c r="D63" s="412">
        <f t="shared" ref="D63:I63" si="13">SUMIF($B$50:$B$57,$P$6,D50:D57)</f>
        <v>0</v>
      </c>
      <c r="E63" s="412">
        <f t="shared" si="13"/>
        <v>0</v>
      </c>
      <c r="F63" s="412">
        <f t="shared" si="13"/>
        <v>0</v>
      </c>
      <c r="G63" s="412">
        <f t="shared" si="13"/>
        <v>0</v>
      </c>
      <c r="H63" s="412">
        <f t="shared" si="13"/>
        <v>0</v>
      </c>
      <c r="I63" s="412">
        <f t="shared" si="13"/>
        <v>0</v>
      </c>
      <c r="J63" s="137"/>
    </row>
    <row r="64" spans="1:10" s="97" customFormat="1" ht="13.5" thickTop="1" x14ac:dyDescent="0.2">
      <c r="B64" s="94"/>
      <c r="C64" s="52"/>
      <c r="D64" s="162"/>
      <c r="E64" s="162"/>
      <c r="F64" s="162"/>
      <c r="G64" s="162"/>
      <c r="H64" s="162"/>
      <c r="I64" s="162"/>
      <c r="J64" s="137"/>
    </row>
    <row r="65" spans="1:11" s="97" customFormat="1" x14ac:dyDescent="0.2">
      <c r="A65" s="522" t="s">
        <v>196</v>
      </c>
      <c r="B65" s="523"/>
      <c r="C65" s="523"/>
      <c r="D65" s="524"/>
      <c r="E65" s="524"/>
      <c r="F65" s="524"/>
      <c r="G65" s="524"/>
      <c r="H65" s="524"/>
      <c r="I65" s="525"/>
      <c r="J65" s="137"/>
    </row>
    <row r="66" spans="1:11" s="97" customFormat="1" x14ac:dyDescent="0.2">
      <c r="A66" s="158" t="s">
        <v>84</v>
      </c>
      <c r="B66" s="158" t="s">
        <v>172</v>
      </c>
      <c r="C66" s="133" t="s">
        <v>142</v>
      </c>
      <c r="D66" s="133">
        <f>Stammdaten!$D$31</f>
        <v>2023</v>
      </c>
      <c r="E66" s="485">
        <f>D66+1</f>
        <v>2024</v>
      </c>
      <c r="F66" s="485">
        <f>E66+1</f>
        <v>2025</v>
      </c>
      <c r="G66" s="485">
        <f>F66+1</f>
        <v>2026</v>
      </c>
      <c r="H66" s="485">
        <f>G66+1</f>
        <v>2027</v>
      </c>
      <c r="I66" s="133">
        <f>H66+1</f>
        <v>2028</v>
      </c>
      <c r="J66" s="137"/>
    </row>
    <row r="67" spans="1:11" s="97" customFormat="1" x14ac:dyDescent="0.2">
      <c r="A67" s="159" t="s">
        <v>86</v>
      </c>
      <c r="B67" s="165" t="s">
        <v>155</v>
      </c>
      <c r="C67" s="239"/>
      <c r="D67" s="161"/>
      <c r="E67" s="161"/>
      <c r="F67" s="161"/>
      <c r="G67" s="161"/>
      <c r="H67" s="161"/>
      <c r="I67" s="161"/>
      <c r="J67" s="137"/>
    </row>
    <row r="68" spans="1:11" s="97" customFormat="1" x14ac:dyDescent="0.2">
      <c r="A68" s="159" t="s">
        <v>87</v>
      </c>
      <c r="B68" s="165" t="s">
        <v>155</v>
      </c>
      <c r="C68" s="239"/>
      <c r="D68" s="161"/>
      <c r="E68" s="161"/>
      <c r="F68" s="161"/>
      <c r="G68" s="161"/>
      <c r="H68" s="161"/>
      <c r="I68" s="161"/>
      <c r="J68" s="137"/>
    </row>
    <row r="69" spans="1:11" s="97" customFormat="1" x14ac:dyDescent="0.2">
      <c r="A69" s="159" t="s">
        <v>88</v>
      </c>
      <c r="B69" s="165" t="s">
        <v>158</v>
      </c>
      <c r="C69" s="413"/>
      <c r="D69" s="161"/>
      <c r="E69" s="415"/>
      <c r="F69" s="415"/>
      <c r="G69" s="415"/>
      <c r="H69" s="415"/>
      <c r="I69" s="415"/>
      <c r="J69" s="137"/>
    </row>
    <row r="70" spans="1:11" s="97" customFormat="1" x14ac:dyDescent="0.2">
      <c r="A70" s="159" t="s">
        <v>89</v>
      </c>
      <c r="B70" s="165" t="s">
        <v>161</v>
      </c>
      <c r="C70" s="413"/>
      <c r="D70" s="161"/>
      <c r="E70" s="415"/>
      <c r="F70" s="415"/>
      <c r="G70" s="415"/>
      <c r="H70" s="415"/>
      <c r="I70" s="415"/>
      <c r="J70" s="137"/>
    </row>
    <row r="71" spans="1:11" s="97" customFormat="1" ht="13.5" thickBot="1" x14ac:dyDescent="0.25">
      <c r="A71" s="159" t="s">
        <v>90</v>
      </c>
      <c r="B71" s="165"/>
      <c r="C71" s="413"/>
      <c r="D71" s="161"/>
      <c r="E71" s="415"/>
      <c r="F71" s="415"/>
      <c r="G71" s="415"/>
      <c r="H71" s="415"/>
      <c r="I71" s="415"/>
    </row>
    <row r="72" spans="1:11" s="97" customFormat="1" ht="13.5" thickBot="1" x14ac:dyDescent="0.25">
      <c r="A72" s="297"/>
      <c r="B72" s="164" t="s">
        <v>197</v>
      </c>
      <c r="C72" s="278" t="s">
        <v>146</v>
      </c>
      <c r="D72" s="416">
        <f t="shared" ref="D72:I72" si="14">SUMIF($B$67:$B$71,$Q$2,D67:D71)</f>
        <v>0</v>
      </c>
      <c r="E72" s="416">
        <f t="shared" si="14"/>
        <v>0</v>
      </c>
      <c r="F72" s="416">
        <f t="shared" si="14"/>
        <v>0</v>
      </c>
      <c r="G72" s="416">
        <f t="shared" si="14"/>
        <v>0</v>
      </c>
      <c r="H72" s="416">
        <f t="shared" si="14"/>
        <v>0</v>
      </c>
      <c r="I72" s="416">
        <f t="shared" si="14"/>
        <v>0</v>
      </c>
      <c r="J72" s="137"/>
    </row>
    <row r="73" spans="1:11" s="97" customFormat="1" ht="14.25" thickTop="1" thickBot="1" x14ac:dyDescent="0.25">
      <c r="B73" s="169" t="s">
        <v>198</v>
      </c>
      <c r="C73" s="168" t="s">
        <v>123</v>
      </c>
      <c r="D73" s="412">
        <f t="shared" ref="D73:I73" si="15">SUMIF($B$67:$B$71,$Q$3,D67:D71)</f>
        <v>0</v>
      </c>
      <c r="E73" s="412">
        <f t="shared" si="15"/>
        <v>0</v>
      </c>
      <c r="F73" s="412">
        <f t="shared" si="15"/>
        <v>0</v>
      </c>
      <c r="G73" s="412">
        <f t="shared" si="15"/>
        <v>0</v>
      </c>
      <c r="H73" s="412">
        <f t="shared" si="15"/>
        <v>0</v>
      </c>
      <c r="I73" s="412">
        <f t="shared" si="15"/>
        <v>0</v>
      </c>
      <c r="J73" s="137"/>
    </row>
    <row r="74" spans="1:11" s="97" customFormat="1" ht="14.25" thickTop="1" thickBot="1" x14ac:dyDescent="0.25">
      <c r="B74" s="169" t="s">
        <v>199</v>
      </c>
      <c r="C74" s="168" t="s">
        <v>123</v>
      </c>
      <c r="D74" s="412">
        <f t="shared" ref="D74:I74" si="16">SUMIF($B$67:$B$71,$Q$4,D67:D71)</f>
        <v>0</v>
      </c>
      <c r="E74" s="412">
        <f t="shared" si="16"/>
        <v>0</v>
      </c>
      <c r="F74" s="412">
        <f t="shared" si="16"/>
        <v>0</v>
      </c>
      <c r="G74" s="412">
        <f t="shared" si="16"/>
        <v>0</v>
      </c>
      <c r="H74" s="412">
        <f t="shared" si="16"/>
        <v>0</v>
      </c>
      <c r="I74" s="412">
        <f t="shared" si="16"/>
        <v>0</v>
      </c>
      <c r="J74" s="137"/>
    </row>
    <row r="75" spans="1:11" s="97" customFormat="1" ht="13.5" thickTop="1" x14ac:dyDescent="0.2">
      <c r="B75" s="94"/>
      <c r="C75" s="52"/>
      <c r="D75" s="162"/>
      <c r="E75" s="162"/>
      <c r="F75" s="162"/>
      <c r="G75" s="162"/>
      <c r="H75" s="162"/>
      <c r="I75" s="162"/>
      <c r="J75" s="162"/>
      <c r="K75" s="137"/>
    </row>
    <row r="76" spans="1:11" s="97" customFormat="1" x14ac:dyDescent="0.2">
      <c r="A76" s="522" t="s">
        <v>200</v>
      </c>
      <c r="B76" s="523"/>
      <c r="C76" s="523"/>
      <c r="D76" s="524"/>
      <c r="E76" s="524"/>
      <c r="F76" s="524"/>
      <c r="G76" s="524"/>
      <c r="H76" s="524"/>
      <c r="I76" s="525"/>
      <c r="J76" s="137"/>
    </row>
    <row r="77" spans="1:11" s="97" customFormat="1" ht="44.45" customHeight="1" x14ac:dyDescent="0.2">
      <c r="A77" s="474" t="s">
        <v>201</v>
      </c>
      <c r="B77" s="475"/>
      <c r="K77" s="137"/>
    </row>
    <row r="78" spans="1:11" s="97" customFormat="1" ht="31.35" customHeight="1" x14ac:dyDescent="0.2">
      <c r="A78" s="474" t="s">
        <v>202</v>
      </c>
      <c r="B78" s="476"/>
      <c r="C78" s="52"/>
      <c r="D78" s="166"/>
      <c r="E78" s="166"/>
      <c r="F78" s="166"/>
      <c r="G78" s="166"/>
      <c r="H78" s="166"/>
      <c r="I78" s="166"/>
      <c r="J78" s="162"/>
      <c r="K78" s="137"/>
    </row>
    <row r="79" spans="1:11" s="97" customFormat="1" ht="33.950000000000003" customHeight="1" x14ac:dyDescent="0.2">
      <c r="A79" s="474" t="s">
        <v>203</v>
      </c>
      <c r="B79" s="476"/>
      <c r="K79" s="137"/>
    </row>
    <row r="80" spans="1:11" ht="31.35" customHeight="1" x14ac:dyDescent="0.2">
      <c r="A80" s="474" t="s">
        <v>204</v>
      </c>
      <c r="B80" s="477"/>
    </row>
    <row r="83" spans="1:10" s="97" customFormat="1" x14ac:dyDescent="0.2">
      <c r="A83" s="590" t="s">
        <v>205</v>
      </c>
      <c r="B83" s="523"/>
      <c r="C83" s="523"/>
      <c r="D83" s="524"/>
      <c r="E83" s="524"/>
      <c r="F83" s="524"/>
      <c r="G83" s="524"/>
      <c r="H83" s="524"/>
      <c r="I83" s="525"/>
      <c r="J83" s="137"/>
    </row>
    <row r="84" spans="1:10" s="97" customFormat="1" x14ac:dyDescent="0.2">
      <c r="A84" s="158" t="s">
        <v>84</v>
      </c>
      <c r="B84" s="158" t="s">
        <v>172</v>
      </c>
      <c r="C84" s="133" t="s">
        <v>142</v>
      </c>
      <c r="D84" s="133">
        <f>Stammdaten!$D$31</f>
        <v>2023</v>
      </c>
      <c r="E84" s="485">
        <f>D84+1</f>
        <v>2024</v>
      </c>
      <c r="F84" s="485">
        <f>E84+1</f>
        <v>2025</v>
      </c>
      <c r="G84" s="485">
        <f>F84+1</f>
        <v>2026</v>
      </c>
      <c r="H84" s="485">
        <f>G84+1</f>
        <v>2027</v>
      </c>
      <c r="I84" s="133">
        <f>H84+1</f>
        <v>2028</v>
      </c>
      <c r="J84" s="137"/>
    </row>
    <row r="85" spans="1:10" s="97" customFormat="1" x14ac:dyDescent="0.2">
      <c r="A85" s="159" t="s">
        <v>86</v>
      </c>
      <c r="B85" s="165" t="s">
        <v>206</v>
      </c>
      <c r="C85" s="239" t="s">
        <v>146</v>
      </c>
      <c r="D85" s="161">
        <v>1</v>
      </c>
      <c r="E85" s="161"/>
      <c r="F85" s="161"/>
      <c r="G85" s="161"/>
      <c r="H85" s="161"/>
      <c r="I85" s="161"/>
      <c r="J85" s="137"/>
    </row>
    <row r="86" spans="1:10" s="97" customFormat="1" x14ac:dyDescent="0.2">
      <c r="A86" s="159" t="s">
        <v>87</v>
      </c>
      <c r="B86" s="165" t="s">
        <v>206</v>
      </c>
      <c r="C86" s="239" t="s">
        <v>146</v>
      </c>
      <c r="D86" s="415"/>
      <c r="E86" s="415"/>
      <c r="F86" s="415"/>
      <c r="G86" s="415"/>
      <c r="H86" s="415"/>
      <c r="I86" s="415"/>
      <c r="J86" s="137"/>
    </row>
    <row r="87" spans="1:10" s="97" customFormat="1" x14ac:dyDescent="0.2">
      <c r="A87" s="159" t="s">
        <v>88</v>
      </c>
      <c r="B87" s="165" t="s">
        <v>206</v>
      </c>
      <c r="C87" s="239" t="s">
        <v>146</v>
      </c>
      <c r="D87" s="415"/>
      <c r="E87" s="415"/>
      <c r="F87" s="415"/>
      <c r="G87" s="415"/>
      <c r="H87" s="415"/>
      <c r="I87" s="415"/>
      <c r="J87" s="137"/>
    </row>
    <row r="88" spans="1:10" s="97" customFormat="1" x14ac:dyDescent="0.2">
      <c r="A88" s="159" t="s">
        <v>89</v>
      </c>
      <c r="B88" s="165" t="s">
        <v>206</v>
      </c>
      <c r="C88" s="239" t="s">
        <v>146</v>
      </c>
      <c r="D88" s="415"/>
      <c r="E88" s="415"/>
      <c r="F88" s="415"/>
      <c r="G88" s="415"/>
      <c r="H88" s="415"/>
      <c r="I88" s="415"/>
      <c r="J88" s="137"/>
    </row>
    <row r="89" spans="1:10" s="97" customFormat="1" x14ac:dyDescent="0.2">
      <c r="A89" s="159" t="s">
        <v>90</v>
      </c>
      <c r="B89" s="165" t="s">
        <v>206</v>
      </c>
      <c r="C89" s="239" t="s">
        <v>146</v>
      </c>
      <c r="D89" s="415"/>
      <c r="E89" s="415"/>
      <c r="F89" s="415"/>
      <c r="G89" s="415"/>
      <c r="H89" s="415"/>
      <c r="I89" s="415"/>
      <c r="J89" s="137"/>
    </row>
    <row r="90" spans="1:10" s="97" customFormat="1" x14ac:dyDescent="0.2">
      <c r="A90" s="159" t="s">
        <v>86</v>
      </c>
      <c r="B90" s="165" t="s">
        <v>207</v>
      </c>
      <c r="C90" s="239" t="s">
        <v>146</v>
      </c>
      <c r="D90" s="587">
        <f>D10</f>
        <v>0</v>
      </c>
      <c r="E90" s="587">
        <f t="shared" ref="E90:I90" si="17">E10</f>
        <v>0</v>
      </c>
      <c r="F90" s="587">
        <f t="shared" si="17"/>
        <v>0</v>
      </c>
      <c r="G90" s="587">
        <f t="shared" si="17"/>
        <v>0</v>
      </c>
      <c r="H90" s="587">
        <f t="shared" si="17"/>
        <v>0</v>
      </c>
      <c r="I90" s="587">
        <f t="shared" si="17"/>
        <v>0</v>
      </c>
      <c r="J90" s="137"/>
    </row>
    <row r="91" spans="1:10" x14ac:dyDescent="0.2">
      <c r="A91" s="159" t="s">
        <v>87</v>
      </c>
      <c r="B91" s="165" t="s">
        <v>207</v>
      </c>
      <c r="C91" s="239" t="s">
        <v>146</v>
      </c>
      <c r="D91" s="587">
        <f t="shared" ref="D91:I91" si="18">D11</f>
        <v>0</v>
      </c>
      <c r="E91" s="587">
        <f t="shared" si="18"/>
        <v>0</v>
      </c>
      <c r="F91" s="587">
        <f t="shared" si="18"/>
        <v>0</v>
      </c>
      <c r="G91" s="587">
        <f t="shared" si="18"/>
        <v>0</v>
      </c>
      <c r="H91" s="587">
        <f t="shared" si="18"/>
        <v>0</v>
      </c>
      <c r="I91" s="587">
        <f t="shared" si="18"/>
        <v>0</v>
      </c>
    </row>
    <row r="92" spans="1:10" x14ac:dyDescent="0.2">
      <c r="A92" s="159" t="s">
        <v>88</v>
      </c>
      <c r="B92" s="165" t="s">
        <v>207</v>
      </c>
      <c r="C92" s="239" t="s">
        <v>146</v>
      </c>
      <c r="D92" s="587">
        <f t="shared" ref="D92:I92" si="19">D12</f>
        <v>0</v>
      </c>
      <c r="E92" s="587">
        <f t="shared" si="19"/>
        <v>0</v>
      </c>
      <c r="F92" s="587">
        <f t="shared" si="19"/>
        <v>0</v>
      </c>
      <c r="G92" s="587">
        <f t="shared" si="19"/>
        <v>0</v>
      </c>
      <c r="H92" s="587">
        <f t="shared" si="19"/>
        <v>0</v>
      </c>
      <c r="I92" s="587">
        <f t="shared" si="19"/>
        <v>0</v>
      </c>
    </row>
    <row r="93" spans="1:10" x14ac:dyDescent="0.2">
      <c r="A93" s="159" t="s">
        <v>89</v>
      </c>
      <c r="B93" s="165" t="s">
        <v>207</v>
      </c>
      <c r="C93" s="239" t="s">
        <v>146</v>
      </c>
      <c r="D93" s="587">
        <f t="shared" ref="D93:I93" si="20">D13</f>
        <v>0</v>
      </c>
      <c r="E93" s="587">
        <f t="shared" si="20"/>
        <v>0</v>
      </c>
      <c r="F93" s="587">
        <f t="shared" si="20"/>
        <v>0</v>
      </c>
      <c r="G93" s="587">
        <f t="shared" si="20"/>
        <v>0</v>
      </c>
      <c r="H93" s="587">
        <f t="shared" si="20"/>
        <v>0</v>
      </c>
      <c r="I93" s="587">
        <f t="shared" si="20"/>
        <v>0</v>
      </c>
    </row>
    <row r="94" spans="1:10" ht="13.5" thickBot="1" x14ac:dyDescent="0.25">
      <c r="A94" s="159" t="s">
        <v>90</v>
      </c>
      <c r="B94" s="589" t="s">
        <v>207</v>
      </c>
      <c r="C94" s="413" t="s">
        <v>146</v>
      </c>
      <c r="D94" s="588">
        <f t="shared" ref="D94:I94" si="21">D14</f>
        <v>0</v>
      </c>
      <c r="E94" s="588">
        <f t="shared" si="21"/>
        <v>0</v>
      </c>
      <c r="F94" s="588">
        <f t="shared" si="21"/>
        <v>0</v>
      </c>
      <c r="G94" s="588">
        <f t="shared" si="21"/>
        <v>0</v>
      </c>
      <c r="H94" s="588">
        <f t="shared" si="21"/>
        <v>0</v>
      </c>
      <c r="I94" s="588">
        <f t="shared" si="21"/>
        <v>0</v>
      </c>
    </row>
    <row r="95" spans="1:10" s="97" customFormat="1" x14ac:dyDescent="0.2">
      <c r="A95" s="297"/>
      <c r="B95" s="164" t="s">
        <v>208</v>
      </c>
      <c r="C95" s="277" t="s">
        <v>146</v>
      </c>
      <c r="D95" s="236">
        <f>D85+D90</f>
        <v>1</v>
      </c>
      <c r="E95" s="236">
        <f t="shared" ref="E95:I95" si="22">E85+E90</f>
        <v>0</v>
      </c>
      <c r="F95" s="236">
        <f t="shared" si="22"/>
        <v>0</v>
      </c>
      <c r="G95" s="236">
        <f t="shared" si="22"/>
        <v>0</v>
      </c>
      <c r="H95" s="236">
        <f t="shared" si="22"/>
        <v>0</v>
      </c>
      <c r="I95" s="236">
        <f t="shared" si="22"/>
        <v>0</v>
      </c>
      <c r="J95" s="137"/>
    </row>
    <row r="96" spans="1:10" x14ac:dyDescent="0.2">
      <c r="B96" s="169" t="s">
        <v>209</v>
      </c>
      <c r="C96" s="170" t="s">
        <v>146</v>
      </c>
      <c r="D96" s="587">
        <f t="shared" ref="D96:I96" si="23">D86+D91</f>
        <v>0</v>
      </c>
      <c r="E96" s="587">
        <f t="shared" si="23"/>
        <v>0</v>
      </c>
      <c r="F96" s="587">
        <f t="shared" si="23"/>
        <v>0</v>
      </c>
      <c r="G96" s="587">
        <f t="shared" si="23"/>
        <v>0</v>
      </c>
      <c r="H96" s="587">
        <f t="shared" si="23"/>
        <v>0</v>
      </c>
      <c r="I96" s="587">
        <f t="shared" si="23"/>
        <v>0</v>
      </c>
    </row>
    <row r="97" spans="2:9" x14ac:dyDescent="0.2">
      <c r="B97" s="169" t="s">
        <v>210</v>
      </c>
      <c r="C97" s="170" t="s">
        <v>146</v>
      </c>
      <c r="D97" s="587">
        <f t="shared" ref="D97:I97" si="24">D87+D92</f>
        <v>0</v>
      </c>
      <c r="E97" s="587">
        <f t="shared" si="24"/>
        <v>0</v>
      </c>
      <c r="F97" s="587">
        <f t="shared" si="24"/>
        <v>0</v>
      </c>
      <c r="G97" s="587">
        <f t="shared" si="24"/>
        <v>0</v>
      </c>
      <c r="H97" s="587">
        <f t="shared" si="24"/>
        <v>0</v>
      </c>
      <c r="I97" s="587">
        <f t="shared" si="24"/>
        <v>0</v>
      </c>
    </row>
    <row r="98" spans="2:9" x14ac:dyDescent="0.2">
      <c r="B98" s="169" t="s">
        <v>211</v>
      </c>
      <c r="C98" s="170" t="s">
        <v>146</v>
      </c>
      <c r="D98" s="587">
        <f t="shared" ref="D98:I98" si="25">D88+D93</f>
        <v>0</v>
      </c>
      <c r="E98" s="587">
        <f t="shared" si="25"/>
        <v>0</v>
      </c>
      <c r="F98" s="587">
        <f t="shared" si="25"/>
        <v>0</v>
      </c>
      <c r="G98" s="587">
        <f t="shared" si="25"/>
        <v>0</v>
      </c>
      <c r="H98" s="587">
        <f t="shared" si="25"/>
        <v>0</v>
      </c>
      <c r="I98" s="587">
        <f t="shared" si="25"/>
        <v>0</v>
      </c>
    </row>
    <row r="99" spans="2:9" x14ac:dyDescent="0.2">
      <c r="B99" s="169" t="s">
        <v>212</v>
      </c>
      <c r="C99" s="170" t="s">
        <v>146</v>
      </c>
      <c r="D99" s="587">
        <f t="shared" ref="D99:I99" si="26">D89+D94</f>
        <v>0</v>
      </c>
      <c r="E99" s="587">
        <f t="shared" si="26"/>
        <v>0</v>
      </c>
      <c r="F99" s="587">
        <f t="shared" si="26"/>
        <v>0</v>
      </c>
      <c r="G99" s="587">
        <f t="shared" si="26"/>
        <v>0</v>
      </c>
      <c r="H99" s="587">
        <f t="shared" si="26"/>
        <v>0</v>
      </c>
      <c r="I99" s="587">
        <f t="shared" si="26"/>
        <v>0</v>
      </c>
    </row>
  </sheetData>
  <dataConsolidate/>
  <mergeCells count="1">
    <mergeCell ref="I2:I3"/>
  </mergeCells>
  <phoneticPr fontId="0" type="noConversion"/>
  <dataValidations count="5">
    <dataValidation type="list" allowBlank="1" showInputMessage="1" showErrorMessage="1" sqref="B10:B14" xr:uid="{2A55C96E-30EB-458A-9BFD-53C33070F384}">
      <formula1>"Strom konventionell,Ökostrom"</formula1>
    </dataValidation>
    <dataValidation type="list" allowBlank="1" showInputMessage="1" showErrorMessage="1" sqref="B31:B40" xr:uid="{849B2F74-B270-462C-ABD6-1F264D174653}">
      <formula1>$O$2:$O$6</formula1>
    </dataValidation>
    <dataValidation type="list" allowBlank="1" showInputMessage="1" showErrorMessage="1" sqref="B50:B57" xr:uid="{62FF8BF0-BA19-42B4-92E2-B4D332DAAB15}">
      <formula1>$P$2:$P$6</formula1>
    </dataValidation>
    <dataValidation type="list" allowBlank="1" showInputMessage="1" showErrorMessage="1" sqref="B67:B71" xr:uid="{E677AC5B-862B-408F-B62F-1D1DE9A5B984}">
      <formula1>$Q$2:$Q$4</formula1>
    </dataValidation>
    <dataValidation type="list" allowBlank="1" showInputMessage="1" showErrorMessage="1" sqref="B20:B24" xr:uid="{AB5610B8-ADEE-4CCA-978E-4AA522CAC84D}">
      <formula1>"Heizöl [Liter],Erdgas [kWh],Fernwärme [kWh]"</formula1>
    </dataValidation>
  </dataValidations>
  <hyperlinks>
    <hyperlink ref="I2:I3" location="INHALT!A1" display="zurück zum Inhalt" xr:uid="{00000000-0004-0000-0500-000000000000}"/>
  </hyperlinks>
  <printOptions horizontalCentered="1"/>
  <pageMargins left="0.78740157480314965" right="0.78740157480314965" top="0.98425196850393704" bottom="0.98425196850393704" header="0.51181102362204722" footer="0.51181102362204722"/>
  <pageSetup paperSize="9" scale="56" fitToHeight="2" orientation="landscape" horizontalDpi="300" verticalDpi="300" r:id="rId1"/>
  <headerFooter alignWithMargins="0">
    <oddFooter>Seite &amp;P von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110C26-15FC-45B4-A89A-013AFD4920BE}">
          <x14:formula1>
            <xm:f>Stammdaten!$B$36:$B$40</xm:f>
          </x14:formula1>
          <xm:sqref>A10:A14 A85:A94 A67:A71 A50:A57 A31:A40 A20:A24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9"/>
  </sheetPr>
  <dimension ref="A1:O106"/>
  <sheetViews>
    <sheetView showGridLines="0" workbookViewId="0"/>
  </sheetViews>
  <sheetFormatPr baseColWidth="10" defaultColWidth="11.42578125" defaultRowHeight="12.75" x14ac:dyDescent="0.2"/>
  <cols>
    <col min="1" max="1" width="49" customWidth="1"/>
    <col min="2" max="2" width="25.5703125" customWidth="1"/>
    <col min="3" max="3" width="16.85546875" customWidth="1"/>
    <col min="4" max="4" width="28.42578125" customWidth="1"/>
    <col min="5" max="6" width="15.5703125" customWidth="1"/>
    <col min="7" max="12" width="14.85546875" customWidth="1"/>
    <col min="14" max="14" width="28.5703125" customWidth="1"/>
    <col min="15" max="15" width="34.140625" customWidth="1"/>
  </cols>
  <sheetData>
    <row r="1" spans="1:15" ht="13.5" thickBot="1" x14ac:dyDescent="0.25">
      <c r="A1" s="18"/>
      <c r="B1" s="18"/>
      <c r="C1" s="18"/>
      <c r="D1" s="171"/>
      <c r="E1" s="171"/>
      <c r="F1" s="171"/>
      <c r="G1" s="18"/>
      <c r="H1" s="18"/>
      <c r="I1" s="19"/>
    </row>
    <row r="2" spans="1:15" ht="27.75" customHeight="1" x14ac:dyDescent="0.2">
      <c r="A2" s="76" t="s">
        <v>38</v>
      </c>
      <c r="B2" s="76"/>
      <c r="C2" s="18"/>
      <c r="D2" s="18"/>
      <c r="F2" s="18"/>
      <c r="G2" s="18"/>
      <c r="H2" s="18"/>
      <c r="I2" s="19"/>
      <c r="O2" s="748" t="s">
        <v>100</v>
      </c>
    </row>
    <row r="3" spans="1:15" ht="13.5" thickBot="1" x14ac:dyDescent="0.25">
      <c r="A3" s="18"/>
      <c r="B3" s="18"/>
      <c r="C3" s="18"/>
      <c r="D3" s="19"/>
      <c r="F3" s="19"/>
      <c r="G3" s="18"/>
      <c r="H3" s="18"/>
      <c r="I3" s="19"/>
      <c r="O3" s="749"/>
    </row>
    <row r="4" spans="1:15" x14ac:dyDescent="0.2">
      <c r="A4" s="21" t="s">
        <v>213</v>
      </c>
      <c r="B4" s="21"/>
      <c r="C4" s="12">
        <f>Stammdaten!B15</f>
        <v>0</v>
      </c>
      <c r="D4" s="23"/>
      <c r="E4" s="23"/>
      <c r="F4" s="23"/>
      <c r="G4" s="19"/>
      <c r="H4" s="19"/>
      <c r="I4" s="19"/>
    </row>
    <row r="5" spans="1:15" ht="13.5" thickBot="1" x14ac:dyDescent="0.25">
      <c r="A5" s="51" t="s">
        <v>25</v>
      </c>
      <c r="B5" s="51"/>
      <c r="C5" s="26" t="str">
        <f>IF(Stammdaten!A10="","",Stammdaten!A10)</f>
        <v/>
      </c>
      <c r="D5" s="25"/>
      <c r="E5" s="25"/>
      <c r="F5" s="25"/>
      <c r="G5" s="25"/>
      <c r="H5" s="25"/>
      <c r="I5" s="25"/>
      <c r="J5" s="111"/>
      <c r="K5" s="111"/>
      <c r="L5" s="111"/>
      <c r="M5" s="111"/>
      <c r="N5" s="111"/>
      <c r="O5" s="111"/>
    </row>
    <row r="6" spans="1:15" x14ac:dyDescent="0.2">
      <c r="J6" s="112"/>
      <c r="K6" s="112"/>
      <c r="L6" s="112"/>
      <c r="M6" s="112"/>
      <c r="N6" s="112"/>
      <c r="O6" s="112"/>
    </row>
    <row r="7" spans="1:15" s="97" customFormat="1" x14ac:dyDescent="0.2">
      <c r="A7" s="189" t="s">
        <v>214</v>
      </c>
      <c r="B7" s="190"/>
      <c r="C7" s="191"/>
      <c r="D7" s="191"/>
      <c r="E7" s="191"/>
      <c r="F7" s="191"/>
      <c r="G7" s="191"/>
      <c r="H7" s="191"/>
      <c r="I7" s="191"/>
      <c r="J7" s="191"/>
      <c r="K7" s="191"/>
      <c r="L7" s="191"/>
      <c r="M7" s="191"/>
      <c r="N7" s="191"/>
      <c r="O7" s="297"/>
    </row>
    <row r="8" spans="1:15" s="97" customFormat="1" ht="49.35" customHeight="1" x14ac:dyDescent="0.2">
      <c r="A8" s="767" t="s">
        <v>215</v>
      </c>
      <c r="B8" s="768"/>
      <c r="C8" s="768"/>
      <c r="D8" s="768"/>
      <c r="E8" s="768"/>
      <c r="F8" s="768"/>
      <c r="G8" s="768"/>
      <c r="H8" s="768"/>
      <c r="I8" s="768"/>
      <c r="J8" s="768"/>
      <c r="K8" s="768"/>
      <c r="L8" s="768"/>
      <c r="M8" s="768"/>
      <c r="N8" s="768"/>
      <c r="O8" s="769"/>
    </row>
    <row r="9" spans="1:15" s="97" customFormat="1" x14ac:dyDescent="0.2">
      <c r="A9" s="195"/>
      <c r="B9" s="195"/>
      <c r="C9" s="195"/>
      <c r="D9" s="195"/>
      <c r="E9" s="195"/>
      <c r="F9" s="195"/>
      <c r="G9" s="195"/>
      <c r="H9" s="195"/>
      <c r="I9" s="195"/>
      <c r="J9" s="195"/>
    </row>
    <row r="10" spans="1:15" s="97" customFormat="1" x14ac:dyDescent="0.2">
      <c r="A10" s="63"/>
      <c r="B10" s="63"/>
    </row>
    <row r="11" spans="1:15" s="97" customFormat="1" ht="15.75" customHeight="1" x14ac:dyDescent="0.2">
      <c r="A11" s="206" t="s">
        <v>216</v>
      </c>
      <c r="B11" s="18"/>
      <c r="M11" s="526"/>
    </row>
    <row r="12" spans="1:15" s="97" customFormat="1" ht="13.5" customHeight="1" x14ac:dyDescent="0.25">
      <c r="A12" s="18"/>
      <c r="B12" s="18"/>
      <c r="G12" s="770" t="s">
        <v>217</v>
      </c>
      <c r="H12" s="770"/>
      <c r="I12" s="770"/>
      <c r="J12" s="770"/>
      <c r="K12" s="770"/>
      <c r="L12" s="770"/>
      <c r="M12" s="527"/>
      <c r="N12" s="766" t="s">
        <v>218</v>
      </c>
      <c r="O12" s="766"/>
    </row>
    <row r="13" spans="1:15" s="97" customFormat="1" ht="27" customHeight="1" x14ac:dyDescent="0.2">
      <c r="A13" s="179" t="s">
        <v>84</v>
      </c>
      <c r="B13" s="179" t="s">
        <v>219</v>
      </c>
      <c r="C13" s="133" t="s">
        <v>220</v>
      </c>
      <c r="D13" s="206" t="s">
        <v>221</v>
      </c>
      <c r="E13" s="761" t="s">
        <v>222</v>
      </c>
      <c r="F13" s="762"/>
      <c r="G13" s="133">
        <f>Stammdaten!D31</f>
        <v>2023</v>
      </c>
      <c r="H13" s="133">
        <f>G13+1</f>
        <v>2024</v>
      </c>
      <c r="I13" s="133">
        <f>H13+1</f>
        <v>2025</v>
      </c>
      <c r="J13" s="133">
        <f t="shared" ref="J13:L13" si="0">I13+1</f>
        <v>2026</v>
      </c>
      <c r="K13" s="133">
        <f t="shared" si="0"/>
        <v>2027</v>
      </c>
      <c r="L13" s="133">
        <f t="shared" si="0"/>
        <v>2028</v>
      </c>
      <c r="M13" s="228" t="s">
        <v>223</v>
      </c>
      <c r="N13" s="228" t="s">
        <v>224</v>
      </c>
      <c r="O13" s="179" t="s">
        <v>225</v>
      </c>
    </row>
    <row r="14" spans="1:15" s="113" customFormat="1" x14ac:dyDescent="0.2">
      <c r="A14" s="207" t="s">
        <v>86</v>
      </c>
      <c r="B14" s="207"/>
      <c r="C14" s="207"/>
      <c r="D14" s="514"/>
      <c r="E14" s="763"/>
      <c r="F14" s="764"/>
      <c r="G14" s="512"/>
      <c r="H14" s="512"/>
      <c r="I14" s="512"/>
      <c r="J14" s="512"/>
      <c r="K14" s="512"/>
      <c r="L14" s="512"/>
      <c r="M14" s="329"/>
      <c r="N14" s="229" t="str">
        <f>IF(M14="","",E14*M14/1000)</f>
        <v/>
      </c>
      <c r="O14" s="528" t="str">
        <f>IF(M14="","",IF(N14&gt;4.9,"kontrollpflichtig !!",""))</f>
        <v/>
      </c>
    </row>
    <row r="15" spans="1:15" s="113" customFormat="1" x14ac:dyDescent="0.2">
      <c r="A15" s="207" t="s">
        <v>87</v>
      </c>
      <c r="B15" s="207"/>
      <c r="C15" s="207"/>
      <c r="D15" s="514"/>
      <c r="E15" s="763"/>
      <c r="F15" s="764"/>
      <c r="G15" s="512"/>
      <c r="H15" s="512"/>
      <c r="I15" s="512"/>
      <c r="J15" s="512"/>
      <c r="K15" s="512"/>
      <c r="L15" s="512"/>
      <c r="M15" s="329"/>
      <c r="N15" s="229" t="str">
        <f t="shared" ref="N15:N37" si="1">IF(M15="","",E15*M15/1000)</f>
        <v/>
      </c>
      <c r="O15" s="528" t="str">
        <f t="shared" ref="O15:O37" si="2">IF(M15="","",IF(N15&gt;4.9,"kontrollpflichtig !!",""))</f>
        <v/>
      </c>
    </row>
    <row r="16" spans="1:15" s="113" customFormat="1" x14ac:dyDescent="0.2">
      <c r="A16" s="207" t="s">
        <v>88</v>
      </c>
      <c r="B16" s="207"/>
      <c r="C16" s="207"/>
      <c r="D16" s="514"/>
      <c r="E16" s="208"/>
      <c r="F16" s="209"/>
      <c r="G16" s="513"/>
      <c r="H16" s="513"/>
      <c r="I16" s="513"/>
      <c r="J16" s="513"/>
      <c r="K16" s="513"/>
      <c r="L16" s="513"/>
      <c r="M16" s="329"/>
      <c r="N16" s="229" t="str">
        <f t="shared" si="1"/>
        <v/>
      </c>
      <c r="O16" s="528" t="str">
        <f t="shared" si="2"/>
        <v/>
      </c>
    </row>
    <row r="17" spans="1:15" s="113" customFormat="1" x14ac:dyDescent="0.2">
      <c r="A17" s="207" t="s">
        <v>89</v>
      </c>
      <c r="B17" s="207"/>
      <c r="C17" s="207"/>
      <c r="D17" s="514"/>
      <c r="E17" s="763"/>
      <c r="F17" s="764"/>
      <c r="G17" s="512"/>
      <c r="H17" s="512"/>
      <c r="I17" s="512"/>
      <c r="J17" s="512"/>
      <c r="K17" s="512"/>
      <c r="L17" s="512"/>
      <c r="M17" s="329"/>
      <c r="N17" s="229" t="str">
        <f t="shared" si="1"/>
        <v/>
      </c>
      <c r="O17" s="528" t="str">
        <f t="shared" si="2"/>
        <v/>
      </c>
    </row>
    <row r="18" spans="1:15" s="113" customFormat="1" x14ac:dyDescent="0.2">
      <c r="A18" s="207" t="s">
        <v>90</v>
      </c>
      <c r="B18" s="207"/>
      <c r="C18" s="207"/>
      <c r="D18" s="514"/>
      <c r="E18" s="763"/>
      <c r="F18" s="764"/>
      <c r="G18" s="512"/>
      <c r="H18" s="512"/>
      <c r="I18" s="512"/>
      <c r="J18" s="512"/>
      <c r="K18" s="512"/>
      <c r="L18" s="512"/>
      <c r="M18" s="329"/>
      <c r="N18" s="229" t="str">
        <f t="shared" si="1"/>
        <v/>
      </c>
      <c r="O18" s="528" t="str">
        <f t="shared" si="2"/>
        <v/>
      </c>
    </row>
    <row r="19" spans="1:15" s="113" customFormat="1" x14ac:dyDescent="0.2">
      <c r="A19" s="207"/>
      <c r="B19" s="207"/>
      <c r="C19" s="207"/>
      <c r="D19" s="514"/>
      <c r="E19" s="763"/>
      <c r="F19" s="764"/>
      <c r="G19" s="512"/>
      <c r="H19" s="512"/>
      <c r="I19" s="512"/>
      <c r="J19" s="512"/>
      <c r="K19" s="512"/>
      <c r="L19" s="512"/>
      <c r="M19" s="329"/>
      <c r="N19" s="229" t="str">
        <f t="shared" si="1"/>
        <v/>
      </c>
      <c r="O19" s="528" t="str">
        <f t="shared" si="2"/>
        <v/>
      </c>
    </row>
    <row r="20" spans="1:15" s="113" customFormat="1" x14ac:dyDescent="0.2">
      <c r="A20" s="207"/>
      <c r="B20" s="207"/>
      <c r="C20" s="207"/>
      <c r="D20" s="506"/>
      <c r="E20" s="208"/>
      <c r="F20" s="209"/>
      <c r="G20" s="512"/>
      <c r="H20" s="512"/>
      <c r="I20" s="512"/>
      <c r="J20" s="512"/>
      <c r="K20" s="512"/>
      <c r="L20" s="512"/>
      <c r="M20" s="329"/>
      <c r="N20" s="229" t="str">
        <f t="shared" si="1"/>
        <v/>
      </c>
      <c r="O20" s="528" t="str">
        <f t="shared" ref="O20:O31" si="3">IF(M20="","",IF(N20&gt;4.9,"kontrollpflichtig !!",""))</f>
        <v/>
      </c>
    </row>
    <row r="21" spans="1:15" s="113" customFormat="1" x14ac:dyDescent="0.2">
      <c r="A21" s="207"/>
      <c r="B21" s="207"/>
      <c r="C21" s="207"/>
      <c r="D21" s="506"/>
      <c r="E21" s="208"/>
      <c r="F21" s="209"/>
      <c r="G21" s="512"/>
      <c r="H21" s="512"/>
      <c r="I21" s="512"/>
      <c r="J21" s="512"/>
      <c r="K21" s="512"/>
      <c r="L21" s="512"/>
      <c r="M21" s="329"/>
      <c r="N21" s="229" t="str">
        <f t="shared" si="1"/>
        <v/>
      </c>
      <c r="O21" s="528" t="str">
        <f t="shared" si="3"/>
        <v/>
      </c>
    </row>
    <row r="22" spans="1:15" s="113" customFormat="1" x14ac:dyDescent="0.2">
      <c r="A22" s="207"/>
      <c r="B22" s="207"/>
      <c r="C22" s="207"/>
      <c r="D22" s="506"/>
      <c r="E22" s="208"/>
      <c r="F22" s="209"/>
      <c r="G22" s="512"/>
      <c r="H22" s="512"/>
      <c r="I22" s="512"/>
      <c r="J22" s="512"/>
      <c r="K22" s="512"/>
      <c r="L22" s="512"/>
      <c r="M22" s="329"/>
      <c r="N22" s="229" t="str">
        <f t="shared" si="1"/>
        <v/>
      </c>
      <c r="O22" s="528" t="str">
        <f t="shared" si="3"/>
        <v/>
      </c>
    </row>
    <row r="23" spans="1:15" s="113" customFormat="1" x14ac:dyDescent="0.2">
      <c r="A23" s="207"/>
      <c r="B23" s="207"/>
      <c r="C23" s="207"/>
      <c r="D23" s="506"/>
      <c r="E23" s="208"/>
      <c r="F23" s="209"/>
      <c r="G23" s="512"/>
      <c r="H23" s="512"/>
      <c r="I23" s="512"/>
      <c r="J23" s="512"/>
      <c r="K23" s="512"/>
      <c r="L23" s="512"/>
      <c r="M23" s="329"/>
      <c r="N23" s="229" t="str">
        <f t="shared" si="1"/>
        <v/>
      </c>
      <c r="O23" s="528" t="str">
        <f t="shared" si="3"/>
        <v/>
      </c>
    </row>
    <row r="24" spans="1:15" s="113" customFormat="1" x14ac:dyDescent="0.2">
      <c r="A24" s="207"/>
      <c r="B24" s="207"/>
      <c r="C24" s="207"/>
      <c r="D24" s="506"/>
      <c r="E24" s="208"/>
      <c r="F24" s="209"/>
      <c r="G24" s="512"/>
      <c r="H24" s="512"/>
      <c r="I24" s="512"/>
      <c r="J24" s="512"/>
      <c r="K24" s="512"/>
      <c r="L24" s="512"/>
      <c r="M24" s="329"/>
      <c r="N24" s="229" t="str">
        <f t="shared" si="1"/>
        <v/>
      </c>
      <c r="O24" s="528" t="str">
        <f t="shared" si="3"/>
        <v/>
      </c>
    </row>
    <row r="25" spans="1:15" s="113" customFormat="1" x14ac:dyDescent="0.2">
      <c r="A25" s="207"/>
      <c r="B25" s="207"/>
      <c r="C25" s="207"/>
      <c r="D25" s="506"/>
      <c r="E25" s="208"/>
      <c r="F25" s="209"/>
      <c r="G25" s="512"/>
      <c r="H25" s="512"/>
      <c r="I25" s="512"/>
      <c r="J25" s="512"/>
      <c r="K25" s="512"/>
      <c r="L25" s="512"/>
      <c r="M25" s="329"/>
      <c r="N25" s="229" t="str">
        <f t="shared" si="1"/>
        <v/>
      </c>
      <c r="O25" s="528" t="str">
        <f t="shared" si="3"/>
        <v/>
      </c>
    </row>
    <row r="26" spans="1:15" s="113" customFormat="1" x14ac:dyDescent="0.2">
      <c r="A26" s="207"/>
      <c r="B26" s="207"/>
      <c r="C26" s="207"/>
      <c r="D26" s="506"/>
      <c r="E26" s="208"/>
      <c r="F26" s="209"/>
      <c r="G26" s="512"/>
      <c r="H26" s="512"/>
      <c r="I26" s="512"/>
      <c r="J26" s="512"/>
      <c r="K26" s="512"/>
      <c r="L26" s="512"/>
      <c r="M26" s="329"/>
      <c r="N26" s="229" t="str">
        <f t="shared" si="1"/>
        <v/>
      </c>
      <c r="O26" s="528" t="str">
        <f t="shared" si="3"/>
        <v/>
      </c>
    </row>
    <row r="27" spans="1:15" s="113" customFormat="1" x14ac:dyDescent="0.2">
      <c r="A27" s="207"/>
      <c r="B27" s="207"/>
      <c r="C27" s="207"/>
      <c r="D27" s="506"/>
      <c r="E27" s="208"/>
      <c r="F27" s="209"/>
      <c r="G27" s="512"/>
      <c r="H27" s="512"/>
      <c r="I27" s="512"/>
      <c r="J27" s="512"/>
      <c r="K27" s="512"/>
      <c r="L27" s="512"/>
      <c r="M27" s="329"/>
      <c r="N27" s="229" t="str">
        <f t="shared" si="1"/>
        <v/>
      </c>
      <c r="O27" s="528" t="str">
        <f>IF(M27="","",IF(N27&gt;4.9,"kontrollpflichtig !!",""))</f>
        <v/>
      </c>
    </row>
    <row r="28" spans="1:15" s="113" customFormat="1" x14ac:dyDescent="0.2">
      <c r="A28" s="207"/>
      <c r="B28" s="207"/>
      <c r="C28" s="207"/>
      <c r="D28" s="506"/>
      <c r="E28" s="208"/>
      <c r="F28" s="209"/>
      <c r="G28" s="512"/>
      <c r="H28" s="512"/>
      <c r="I28" s="512"/>
      <c r="J28" s="512"/>
      <c r="K28" s="512"/>
      <c r="L28" s="512"/>
      <c r="M28" s="329"/>
      <c r="N28" s="229" t="str">
        <f t="shared" si="1"/>
        <v/>
      </c>
      <c r="O28" s="528" t="str">
        <f t="shared" si="3"/>
        <v/>
      </c>
    </row>
    <row r="29" spans="1:15" s="113" customFormat="1" x14ac:dyDescent="0.2">
      <c r="A29" s="207"/>
      <c r="B29" s="207"/>
      <c r="C29" s="207"/>
      <c r="D29" s="506"/>
      <c r="E29" s="208"/>
      <c r="F29" s="209"/>
      <c r="G29" s="512"/>
      <c r="H29" s="512"/>
      <c r="I29" s="512"/>
      <c r="J29" s="512"/>
      <c r="K29" s="512"/>
      <c r="L29" s="512"/>
      <c r="M29" s="329"/>
      <c r="N29" s="229" t="str">
        <f t="shared" si="1"/>
        <v/>
      </c>
      <c r="O29" s="528" t="str">
        <f>IF(M29="","",IF(N29&gt;4.9,"kontrollpflichtig !!",""))</f>
        <v/>
      </c>
    </row>
    <row r="30" spans="1:15" s="113" customFormat="1" x14ac:dyDescent="0.2">
      <c r="A30" s="207"/>
      <c r="B30" s="207"/>
      <c r="C30" s="207"/>
      <c r="D30" s="506"/>
      <c r="E30" s="208"/>
      <c r="F30" s="209"/>
      <c r="G30" s="512"/>
      <c r="H30" s="512"/>
      <c r="I30" s="512"/>
      <c r="J30" s="512"/>
      <c r="K30" s="512"/>
      <c r="L30" s="512"/>
      <c r="M30" s="329"/>
      <c r="N30" s="229" t="str">
        <f t="shared" si="1"/>
        <v/>
      </c>
      <c r="O30" s="528" t="str">
        <f t="shared" si="3"/>
        <v/>
      </c>
    </row>
    <row r="31" spans="1:15" s="113" customFormat="1" x14ac:dyDescent="0.2">
      <c r="A31" s="207"/>
      <c r="B31" s="207"/>
      <c r="C31" s="207"/>
      <c r="D31" s="506"/>
      <c r="E31" s="208"/>
      <c r="F31" s="209"/>
      <c r="G31" s="512"/>
      <c r="H31" s="512"/>
      <c r="I31" s="512"/>
      <c r="J31" s="512"/>
      <c r="K31" s="512"/>
      <c r="L31" s="512"/>
      <c r="M31" s="329"/>
      <c r="N31" s="229" t="str">
        <f t="shared" si="1"/>
        <v/>
      </c>
      <c r="O31" s="528" t="str">
        <f t="shared" si="3"/>
        <v/>
      </c>
    </row>
    <row r="32" spans="1:15" s="113" customFormat="1" x14ac:dyDescent="0.2">
      <c r="A32" s="207"/>
      <c r="B32" s="207"/>
      <c r="C32" s="207"/>
      <c r="D32" s="514"/>
      <c r="E32" s="763"/>
      <c r="F32" s="764"/>
      <c r="G32" s="512"/>
      <c r="H32" s="512"/>
      <c r="I32" s="512"/>
      <c r="J32" s="512"/>
      <c r="K32" s="512"/>
      <c r="L32" s="512"/>
      <c r="M32" s="329"/>
      <c r="N32" s="229" t="str">
        <f t="shared" si="1"/>
        <v/>
      </c>
      <c r="O32" s="528" t="str">
        <f>IF(M32="","",IF(N32&gt;4.9,"kontrollpflichtig !!",""))</f>
        <v/>
      </c>
    </row>
    <row r="33" spans="1:15" s="113" customFormat="1" x14ac:dyDescent="0.2">
      <c r="A33" s="207"/>
      <c r="B33" s="207"/>
      <c r="C33" s="207"/>
      <c r="D33" s="506"/>
      <c r="E33" s="208"/>
      <c r="F33" s="209"/>
      <c r="G33" s="512"/>
      <c r="H33" s="512"/>
      <c r="I33" s="512"/>
      <c r="J33" s="512"/>
      <c r="K33" s="512"/>
      <c r="L33" s="512"/>
      <c r="M33" s="329"/>
      <c r="N33" s="229" t="str">
        <f t="shared" si="1"/>
        <v/>
      </c>
      <c r="O33" s="528" t="str">
        <f t="shared" ref="O33:O34" si="4">IF(M33="","",IF(N33&gt;4.9,"kontrollpflichtig !!",""))</f>
        <v/>
      </c>
    </row>
    <row r="34" spans="1:15" s="113" customFormat="1" x14ac:dyDescent="0.2">
      <c r="A34" s="207"/>
      <c r="B34" s="207"/>
      <c r="C34" s="207"/>
      <c r="D34" s="506"/>
      <c r="E34" s="208"/>
      <c r="F34" s="209"/>
      <c r="G34" s="512"/>
      <c r="H34" s="512"/>
      <c r="I34" s="512"/>
      <c r="J34" s="512"/>
      <c r="K34" s="512"/>
      <c r="L34" s="512"/>
      <c r="M34" s="329"/>
      <c r="N34" s="229" t="str">
        <f t="shared" si="1"/>
        <v/>
      </c>
      <c r="O34" s="528" t="str">
        <f t="shared" si="4"/>
        <v/>
      </c>
    </row>
    <row r="35" spans="1:15" s="113" customFormat="1" x14ac:dyDescent="0.2">
      <c r="A35" s="207"/>
      <c r="B35" s="207"/>
      <c r="C35" s="207"/>
      <c r="D35" s="514"/>
      <c r="E35" s="763"/>
      <c r="F35" s="764"/>
      <c r="G35" s="512"/>
      <c r="H35" s="512"/>
      <c r="I35" s="512"/>
      <c r="J35" s="512"/>
      <c r="K35" s="512"/>
      <c r="L35" s="512"/>
      <c r="M35" s="329"/>
      <c r="N35" s="229" t="str">
        <f t="shared" si="1"/>
        <v/>
      </c>
      <c r="O35" s="528" t="str">
        <f t="shared" si="2"/>
        <v/>
      </c>
    </row>
    <row r="36" spans="1:15" s="113" customFormat="1" x14ac:dyDescent="0.2">
      <c r="A36" s="207"/>
      <c r="B36" s="207"/>
      <c r="C36" s="207"/>
      <c r="D36" s="506"/>
      <c r="E36" s="208"/>
      <c r="F36" s="209"/>
      <c r="G36" s="512"/>
      <c r="H36" s="512"/>
      <c r="I36" s="512"/>
      <c r="J36" s="512"/>
      <c r="K36" s="512"/>
      <c r="L36" s="512"/>
      <c r="M36" s="329"/>
      <c r="N36" s="229" t="str">
        <f t="shared" si="1"/>
        <v/>
      </c>
      <c r="O36" s="528" t="str">
        <f t="shared" ref="O36" si="5">IF(M36="","",IF(N36&gt;4.9,"kontrollpflichtig !!",""))</f>
        <v/>
      </c>
    </row>
    <row r="37" spans="1:15" s="113" customFormat="1" x14ac:dyDescent="0.2">
      <c r="A37" s="207"/>
      <c r="B37" s="207"/>
      <c r="C37" s="210"/>
      <c r="D37" s="514"/>
      <c r="E37" s="763"/>
      <c r="F37" s="764"/>
      <c r="G37" s="512"/>
      <c r="H37" s="512"/>
      <c r="I37" s="512"/>
      <c r="J37" s="512"/>
      <c r="K37" s="512"/>
      <c r="L37" s="512"/>
      <c r="M37" s="329"/>
      <c r="N37" s="229" t="str">
        <f t="shared" si="1"/>
        <v/>
      </c>
      <c r="O37" s="528" t="str">
        <f t="shared" si="2"/>
        <v/>
      </c>
    </row>
    <row r="38" spans="1:15" s="97" customFormat="1" x14ac:dyDescent="0.2">
      <c r="A38" s="153"/>
      <c r="B38" s="153"/>
      <c r="C38" s="116"/>
      <c r="D38" s="211"/>
      <c r="E38" s="116"/>
      <c r="F38" s="116"/>
      <c r="G38" s="116"/>
      <c r="H38" s="116"/>
      <c r="I38" s="116"/>
    </row>
    <row r="39" spans="1:15" s="97" customFormat="1" x14ac:dyDescent="0.2">
      <c r="A39" s="153"/>
      <c r="B39" s="153"/>
      <c r="C39" s="116"/>
      <c r="D39" s="211"/>
      <c r="E39" s="116"/>
      <c r="F39" s="116"/>
      <c r="G39" s="116"/>
      <c r="H39" s="116"/>
      <c r="I39" s="116"/>
    </row>
    <row r="40" spans="1:15" s="97" customFormat="1" x14ac:dyDescent="0.2">
      <c r="A40" s="765" t="s">
        <v>226</v>
      </c>
      <c r="B40" s="765"/>
      <c r="C40" s="765"/>
      <c r="D40" s="179">
        <f>Stammdaten!D31</f>
        <v>2023</v>
      </c>
      <c r="E40" s="179">
        <f>D40+1</f>
        <v>2024</v>
      </c>
      <c r="F40" s="179">
        <f>E40+1</f>
        <v>2025</v>
      </c>
      <c r="G40" s="179">
        <f>F40+1</f>
        <v>2026</v>
      </c>
      <c r="H40" s="179">
        <f>G40+1</f>
        <v>2027</v>
      </c>
      <c r="I40" s="179">
        <f>H40+1</f>
        <v>2028</v>
      </c>
      <c r="J40" s="129"/>
      <c r="K40" s="129"/>
      <c r="L40" s="129"/>
      <c r="M40" s="129"/>
    </row>
    <row r="41" spans="1:15" s="97" customFormat="1" ht="13.5" thickBot="1" x14ac:dyDescent="0.25">
      <c r="A41" s="759" t="s">
        <v>227</v>
      </c>
      <c r="B41" s="760"/>
      <c r="C41" s="212" t="s">
        <v>142</v>
      </c>
      <c r="D41" s="179" t="s">
        <v>228</v>
      </c>
      <c r="E41" s="179" t="s">
        <v>228</v>
      </c>
      <c r="F41" s="179" t="s">
        <v>228</v>
      </c>
      <c r="G41" s="179" t="s">
        <v>228</v>
      </c>
      <c r="H41" s="179" t="s">
        <v>228</v>
      </c>
      <c r="I41" s="179" t="s">
        <v>228</v>
      </c>
      <c r="J41" s="129"/>
      <c r="K41" s="129"/>
      <c r="L41" s="129"/>
      <c r="M41" s="213"/>
    </row>
    <row r="42" spans="1:15" s="97" customFormat="1" ht="14.25" thickTop="1" thickBot="1" x14ac:dyDescent="0.25">
      <c r="A42" s="472" t="s">
        <v>229</v>
      </c>
      <c r="B42" s="473"/>
      <c r="C42" s="214" t="s">
        <v>123</v>
      </c>
      <c r="D42" s="529">
        <f>SUMIF($D$14:$D$37,A42,$G$14:$G$37)</f>
        <v>0</v>
      </c>
      <c r="E42" s="529">
        <f>SUMIF($D$14:$D$37,A42,$H$14:$H$37)</f>
        <v>0</v>
      </c>
      <c r="F42" s="529">
        <f>SUMIF($D$14:$D$37,A42,$I$14:$I$37)</f>
        <v>0</v>
      </c>
      <c r="G42" s="529">
        <f>SUMIF($D$14:$D$37,A42,$J$14:$J$37)</f>
        <v>0</v>
      </c>
      <c r="H42" s="529">
        <f>SUMIF($D$14:$D$37,A42,$K$14:$K$37)</f>
        <v>0</v>
      </c>
      <c r="I42" s="529">
        <f>SUMIF($D$14:$D$37,A42,$L$14:$L$37)</f>
        <v>0</v>
      </c>
      <c r="J42" s="129"/>
      <c r="K42" s="772"/>
      <c r="L42" s="772"/>
      <c r="M42" s="129"/>
    </row>
    <row r="43" spans="1:15" s="97" customFormat="1" ht="14.25" thickTop="1" thickBot="1" x14ac:dyDescent="0.25">
      <c r="A43" s="470" t="s">
        <v>230</v>
      </c>
      <c r="B43" s="471"/>
      <c r="C43" s="214" t="s">
        <v>123</v>
      </c>
      <c r="D43" s="529">
        <f t="shared" ref="D43:D63" si="6">SUMIF($D$14:$D$37,A43,$G$14:$G$37)</f>
        <v>0</v>
      </c>
      <c r="E43" s="529">
        <f t="shared" ref="E43:E63" si="7">SUMIF($D$14:$D$37,A43,$H$14:$H$37)</f>
        <v>0</v>
      </c>
      <c r="F43" s="529">
        <f t="shared" ref="F43:F63" si="8">SUMIF($D$14:$D$37,A43,$I$14:$I$37)</f>
        <v>0</v>
      </c>
      <c r="G43" s="529">
        <f t="shared" ref="G43:G63" si="9">SUMIF($D$14:$D$37,A43,$J$14:$J$37)</f>
        <v>0</v>
      </c>
      <c r="H43" s="529">
        <f t="shared" ref="H43:H63" si="10">SUMIF($D$14:$D$37,A43,$K$14:$K$37)</f>
        <v>0</v>
      </c>
      <c r="I43" s="529">
        <f t="shared" ref="I43:I63" si="11">SUMIF($D$14:$D$37,A43,$L$14:$L$37)</f>
        <v>0</v>
      </c>
      <c r="J43" s="129"/>
      <c r="K43" s="758"/>
      <c r="L43" s="758"/>
      <c r="M43" s="129"/>
    </row>
    <row r="44" spans="1:15" s="97" customFormat="1" ht="14.25" thickTop="1" thickBot="1" x14ac:dyDescent="0.25">
      <c r="A44" s="470" t="s">
        <v>231</v>
      </c>
      <c r="B44" s="471"/>
      <c r="C44" s="214" t="s">
        <v>123</v>
      </c>
      <c r="D44" s="529">
        <f t="shared" si="6"/>
        <v>0</v>
      </c>
      <c r="E44" s="529">
        <f t="shared" si="7"/>
        <v>0</v>
      </c>
      <c r="F44" s="529">
        <f t="shared" si="8"/>
        <v>0</v>
      </c>
      <c r="G44" s="529">
        <f t="shared" si="9"/>
        <v>0</v>
      </c>
      <c r="H44" s="529">
        <f t="shared" si="10"/>
        <v>0</v>
      </c>
      <c r="I44" s="529">
        <f t="shared" si="11"/>
        <v>0</v>
      </c>
      <c r="J44" s="129"/>
      <c r="K44" s="758"/>
      <c r="L44" s="758"/>
      <c r="M44" s="129"/>
    </row>
    <row r="45" spans="1:15" s="97" customFormat="1" ht="14.25" thickTop="1" thickBot="1" x14ac:dyDescent="0.25">
      <c r="A45" s="470" t="s">
        <v>232</v>
      </c>
      <c r="B45" s="471"/>
      <c r="C45" s="214" t="s">
        <v>123</v>
      </c>
      <c r="D45" s="529">
        <f t="shared" si="6"/>
        <v>0</v>
      </c>
      <c r="E45" s="529">
        <f t="shared" si="7"/>
        <v>0</v>
      </c>
      <c r="F45" s="529">
        <f t="shared" si="8"/>
        <v>0</v>
      </c>
      <c r="G45" s="529">
        <f t="shared" si="9"/>
        <v>0</v>
      </c>
      <c r="H45" s="529">
        <f t="shared" si="10"/>
        <v>0</v>
      </c>
      <c r="I45" s="529">
        <f t="shared" si="11"/>
        <v>0</v>
      </c>
      <c r="J45" s="129"/>
      <c r="K45" s="758"/>
      <c r="L45" s="758"/>
      <c r="M45" s="129"/>
    </row>
    <row r="46" spans="1:15" s="97" customFormat="1" ht="14.25" thickTop="1" thickBot="1" x14ac:dyDescent="0.25">
      <c r="A46" s="470" t="s">
        <v>233</v>
      </c>
      <c r="B46" s="471"/>
      <c r="C46" s="214" t="s">
        <v>123</v>
      </c>
      <c r="D46" s="529">
        <f t="shared" si="6"/>
        <v>0</v>
      </c>
      <c r="E46" s="529">
        <f t="shared" si="7"/>
        <v>0</v>
      </c>
      <c r="F46" s="529">
        <f t="shared" si="8"/>
        <v>0</v>
      </c>
      <c r="G46" s="529">
        <f t="shared" si="9"/>
        <v>0</v>
      </c>
      <c r="H46" s="529">
        <f t="shared" si="10"/>
        <v>0</v>
      </c>
      <c r="I46" s="529">
        <f t="shared" si="11"/>
        <v>0</v>
      </c>
      <c r="J46" s="129"/>
      <c r="K46" s="758"/>
      <c r="L46" s="758"/>
      <c r="M46" s="129"/>
    </row>
    <row r="47" spans="1:15" s="97" customFormat="1" ht="14.25" thickTop="1" thickBot="1" x14ac:dyDescent="0.25">
      <c r="A47" s="470" t="s">
        <v>234</v>
      </c>
      <c r="B47" s="471"/>
      <c r="C47" s="214" t="s">
        <v>123</v>
      </c>
      <c r="D47" s="529">
        <f t="shared" si="6"/>
        <v>0</v>
      </c>
      <c r="E47" s="529">
        <f t="shared" si="7"/>
        <v>0</v>
      </c>
      <c r="F47" s="529">
        <f t="shared" si="8"/>
        <v>0</v>
      </c>
      <c r="G47" s="529">
        <f t="shared" si="9"/>
        <v>0</v>
      </c>
      <c r="H47" s="529">
        <f t="shared" si="10"/>
        <v>0</v>
      </c>
      <c r="I47" s="529">
        <f t="shared" si="11"/>
        <v>0</v>
      </c>
      <c r="J47" s="129"/>
      <c r="K47" s="758"/>
      <c r="L47" s="758"/>
      <c r="M47" s="129"/>
    </row>
    <row r="48" spans="1:15" s="97" customFormat="1" ht="14.25" thickTop="1" thickBot="1" x14ac:dyDescent="0.25">
      <c r="A48" s="470" t="s">
        <v>235</v>
      </c>
      <c r="B48" s="471"/>
      <c r="C48" s="214" t="s">
        <v>123</v>
      </c>
      <c r="D48" s="529">
        <f t="shared" si="6"/>
        <v>0</v>
      </c>
      <c r="E48" s="529">
        <f t="shared" si="7"/>
        <v>0</v>
      </c>
      <c r="F48" s="529">
        <f t="shared" si="8"/>
        <v>0</v>
      </c>
      <c r="G48" s="529">
        <f t="shared" si="9"/>
        <v>0</v>
      </c>
      <c r="H48" s="529">
        <f t="shared" si="10"/>
        <v>0</v>
      </c>
      <c r="I48" s="529">
        <f t="shared" si="11"/>
        <v>0</v>
      </c>
      <c r="J48" s="129"/>
      <c r="K48" s="758"/>
      <c r="L48" s="758"/>
      <c r="M48" s="129"/>
    </row>
    <row r="49" spans="1:13" s="97" customFormat="1" ht="14.25" thickTop="1" thickBot="1" x14ac:dyDescent="0.25">
      <c r="A49" s="470" t="s">
        <v>236</v>
      </c>
      <c r="B49" s="471"/>
      <c r="C49" s="214" t="s">
        <v>123</v>
      </c>
      <c r="D49" s="529">
        <f t="shared" si="6"/>
        <v>0</v>
      </c>
      <c r="E49" s="529">
        <f t="shared" si="7"/>
        <v>0</v>
      </c>
      <c r="F49" s="529">
        <f t="shared" si="8"/>
        <v>0</v>
      </c>
      <c r="G49" s="529">
        <f t="shared" si="9"/>
        <v>0</v>
      </c>
      <c r="H49" s="529">
        <f t="shared" si="10"/>
        <v>0</v>
      </c>
      <c r="I49" s="529">
        <f t="shared" si="11"/>
        <v>0</v>
      </c>
      <c r="J49" s="129"/>
      <c r="K49" s="758"/>
      <c r="L49" s="758"/>
      <c r="M49" s="129"/>
    </row>
    <row r="50" spans="1:13" s="97" customFormat="1" ht="14.25" thickTop="1" thickBot="1" x14ac:dyDescent="0.25">
      <c r="A50" s="470" t="s">
        <v>237</v>
      </c>
      <c r="B50" s="471"/>
      <c r="C50" s="214" t="s">
        <v>123</v>
      </c>
      <c r="D50" s="529">
        <f t="shared" si="6"/>
        <v>0</v>
      </c>
      <c r="E50" s="529">
        <f t="shared" si="7"/>
        <v>0</v>
      </c>
      <c r="F50" s="529">
        <f t="shared" si="8"/>
        <v>0</v>
      </c>
      <c r="G50" s="529">
        <f t="shared" si="9"/>
        <v>0</v>
      </c>
      <c r="H50" s="529">
        <f t="shared" si="10"/>
        <v>0</v>
      </c>
      <c r="I50" s="529">
        <f t="shared" si="11"/>
        <v>0</v>
      </c>
      <c r="J50" s="129"/>
      <c r="K50" s="758"/>
      <c r="L50" s="758"/>
      <c r="M50" s="129"/>
    </row>
    <row r="51" spans="1:13" s="97" customFormat="1" ht="14.25" thickTop="1" thickBot="1" x14ac:dyDescent="0.25">
      <c r="A51" s="470" t="s">
        <v>238</v>
      </c>
      <c r="B51" s="471"/>
      <c r="C51" s="214" t="s">
        <v>123</v>
      </c>
      <c r="D51" s="529">
        <f t="shared" si="6"/>
        <v>0</v>
      </c>
      <c r="E51" s="529">
        <f t="shared" si="7"/>
        <v>0</v>
      </c>
      <c r="F51" s="529">
        <f t="shared" si="8"/>
        <v>0</v>
      </c>
      <c r="G51" s="529">
        <f t="shared" si="9"/>
        <v>0</v>
      </c>
      <c r="H51" s="529">
        <f t="shared" si="10"/>
        <v>0</v>
      </c>
      <c r="I51" s="529">
        <f t="shared" si="11"/>
        <v>0</v>
      </c>
      <c r="J51" s="129"/>
      <c r="K51" s="758"/>
      <c r="L51" s="758"/>
      <c r="M51" s="129"/>
    </row>
    <row r="52" spans="1:13" s="97" customFormat="1" ht="14.25" thickTop="1" thickBot="1" x14ac:dyDescent="0.25">
      <c r="A52" s="470" t="s">
        <v>239</v>
      </c>
      <c r="B52" s="471"/>
      <c r="C52" s="214" t="s">
        <v>123</v>
      </c>
      <c r="D52" s="529">
        <f t="shared" si="6"/>
        <v>0</v>
      </c>
      <c r="E52" s="529">
        <f t="shared" si="7"/>
        <v>0</v>
      </c>
      <c r="F52" s="529">
        <f t="shared" si="8"/>
        <v>0</v>
      </c>
      <c r="G52" s="529">
        <f t="shared" si="9"/>
        <v>0</v>
      </c>
      <c r="H52" s="529">
        <f t="shared" si="10"/>
        <v>0</v>
      </c>
      <c r="I52" s="529">
        <f t="shared" si="11"/>
        <v>0</v>
      </c>
      <c r="J52" s="129"/>
      <c r="K52" s="758"/>
      <c r="L52" s="758"/>
      <c r="M52" s="129"/>
    </row>
    <row r="53" spans="1:13" s="97" customFormat="1" ht="14.25" thickTop="1" thickBot="1" x14ac:dyDescent="0.25">
      <c r="A53" s="470" t="s">
        <v>240</v>
      </c>
      <c r="B53" s="471"/>
      <c r="C53" s="214" t="s">
        <v>123</v>
      </c>
      <c r="D53" s="529">
        <f t="shared" si="6"/>
        <v>0</v>
      </c>
      <c r="E53" s="529">
        <f t="shared" si="7"/>
        <v>0</v>
      </c>
      <c r="F53" s="529">
        <f t="shared" si="8"/>
        <v>0</v>
      </c>
      <c r="G53" s="529">
        <f t="shared" si="9"/>
        <v>0</v>
      </c>
      <c r="H53" s="529">
        <f t="shared" si="10"/>
        <v>0</v>
      </c>
      <c r="I53" s="529">
        <f t="shared" si="11"/>
        <v>0</v>
      </c>
      <c r="J53" s="129"/>
      <c r="K53" s="758"/>
      <c r="L53" s="758"/>
      <c r="M53" s="129"/>
    </row>
    <row r="54" spans="1:13" s="97" customFormat="1" ht="14.45" customHeight="1" thickTop="1" thickBot="1" x14ac:dyDescent="0.25">
      <c r="A54" s="470" t="s">
        <v>241</v>
      </c>
      <c r="B54" s="471"/>
      <c r="C54" s="214" t="s">
        <v>123</v>
      </c>
      <c r="D54" s="529">
        <f t="shared" si="6"/>
        <v>0</v>
      </c>
      <c r="E54" s="529">
        <f t="shared" si="7"/>
        <v>0</v>
      </c>
      <c r="F54" s="529">
        <f t="shared" si="8"/>
        <v>0</v>
      </c>
      <c r="G54" s="529">
        <f t="shared" si="9"/>
        <v>0</v>
      </c>
      <c r="H54" s="529">
        <f t="shared" si="10"/>
        <v>0</v>
      </c>
      <c r="I54" s="529">
        <f t="shared" si="11"/>
        <v>0</v>
      </c>
      <c r="J54" s="129"/>
      <c r="K54" s="758"/>
      <c r="L54" s="758"/>
      <c r="M54" s="129"/>
    </row>
    <row r="55" spans="1:13" s="97" customFormat="1" ht="14.45" customHeight="1" thickTop="1" thickBot="1" x14ac:dyDescent="0.25">
      <c r="A55" s="470" t="s">
        <v>242</v>
      </c>
      <c r="B55" s="471"/>
      <c r="C55" s="214" t="s">
        <v>123</v>
      </c>
      <c r="D55" s="529">
        <f t="shared" si="6"/>
        <v>0</v>
      </c>
      <c r="E55" s="529">
        <f t="shared" si="7"/>
        <v>0</v>
      </c>
      <c r="F55" s="529">
        <f t="shared" si="8"/>
        <v>0</v>
      </c>
      <c r="G55" s="529">
        <f t="shared" si="9"/>
        <v>0</v>
      </c>
      <c r="H55" s="529">
        <f t="shared" si="10"/>
        <v>0</v>
      </c>
      <c r="I55" s="529">
        <f t="shared" si="11"/>
        <v>0</v>
      </c>
      <c r="J55" s="129"/>
      <c r="K55" s="758"/>
      <c r="L55" s="758"/>
      <c r="M55" s="129"/>
    </row>
    <row r="56" spans="1:13" s="97" customFormat="1" ht="14.45" customHeight="1" thickTop="1" thickBot="1" x14ac:dyDescent="0.25">
      <c r="A56" s="470" t="s">
        <v>243</v>
      </c>
      <c r="B56" s="471"/>
      <c r="C56" s="214" t="s">
        <v>123</v>
      </c>
      <c r="D56" s="529">
        <f>SUMIF($D$14:$D$37,A56,$G$14:$G$37)</f>
        <v>0</v>
      </c>
      <c r="E56" s="529">
        <f t="shared" si="7"/>
        <v>0</v>
      </c>
      <c r="F56" s="529">
        <f t="shared" si="8"/>
        <v>0</v>
      </c>
      <c r="G56" s="529">
        <f t="shared" si="9"/>
        <v>0</v>
      </c>
      <c r="H56" s="529">
        <f t="shared" si="10"/>
        <v>0</v>
      </c>
      <c r="I56" s="529">
        <f t="shared" si="11"/>
        <v>0</v>
      </c>
      <c r="J56" s="129"/>
      <c r="K56" s="758"/>
      <c r="L56" s="758"/>
      <c r="M56" s="129"/>
    </row>
    <row r="57" spans="1:13" s="97" customFormat="1" ht="14.45" customHeight="1" thickTop="1" thickBot="1" x14ac:dyDescent="0.25">
      <c r="A57" s="470" t="s">
        <v>244</v>
      </c>
      <c r="B57" s="471"/>
      <c r="C57" s="214" t="s">
        <v>123</v>
      </c>
      <c r="D57" s="529">
        <f t="shared" si="6"/>
        <v>0</v>
      </c>
      <c r="E57" s="529">
        <f t="shared" si="7"/>
        <v>0</v>
      </c>
      <c r="F57" s="529">
        <f t="shared" si="8"/>
        <v>0</v>
      </c>
      <c r="G57" s="529">
        <f t="shared" si="9"/>
        <v>0</v>
      </c>
      <c r="H57" s="529">
        <f t="shared" si="10"/>
        <v>0</v>
      </c>
      <c r="I57" s="529">
        <f t="shared" si="11"/>
        <v>0</v>
      </c>
      <c r="J57" s="129"/>
      <c r="K57" s="758"/>
      <c r="L57" s="758"/>
      <c r="M57" s="129"/>
    </row>
    <row r="58" spans="1:13" s="97" customFormat="1" ht="14.45" customHeight="1" thickTop="1" thickBot="1" x14ac:dyDescent="0.25">
      <c r="A58" s="470" t="s">
        <v>245</v>
      </c>
      <c r="B58" s="471"/>
      <c r="C58" s="214" t="s">
        <v>123</v>
      </c>
      <c r="D58" s="529">
        <f t="shared" si="6"/>
        <v>0</v>
      </c>
      <c r="E58" s="529">
        <f t="shared" si="7"/>
        <v>0</v>
      </c>
      <c r="F58" s="529">
        <f t="shared" si="8"/>
        <v>0</v>
      </c>
      <c r="G58" s="529">
        <f t="shared" si="9"/>
        <v>0</v>
      </c>
      <c r="H58" s="529">
        <f t="shared" si="10"/>
        <v>0</v>
      </c>
      <c r="I58" s="529">
        <f t="shared" si="11"/>
        <v>0</v>
      </c>
      <c r="J58" s="129"/>
      <c r="K58" s="758"/>
      <c r="L58" s="758"/>
      <c r="M58" s="129"/>
    </row>
    <row r="59" spans="1:13" s="97" customFormat="1" ht="14.25" thickTop="1" thickBot="1" x14ac:dyDescent="0.25">
      <c r="A59" s="470" t="s">
        <v>246</v>
      </c>
      <c r="B59" s="471"/>
      <c r="C59" s="214" t="s">
        <v>123</v>
      </c>
      <c r="D59" s="529">
        <f t="shared" si="6"/>
        <v>0</v>
      </c>
      <c r="E59" s="529">
        <f t="shared" si="7"/>
        <v>0</v>
      </c>
      <c r="F59" s="529">
        <f t="shared" si="8"/>
        <v>0</v>
      </c>
      <c r="G59" s="529">
        <f t="shared" si="9"/>
        <v>0</v>
      </c>
      <c r="H59" s="529">
        <f t="shared" si="10"/>
        <v>0</v>
      </c>
      <c r="I59" s="529">
        <f t="shared" si="11"/>
        <v>0</v>
      </c>
      <c r="J59" s="129"/>
      <c r="K59" s="758"/>
      <c r="L59" s="758"/>
      <c r="M59" s="129"/>
    </row>
    <row r="60" spans="1:13" s="97" customFormat="1" ht="14.25" thickTop="1" thickBot="1" x14ac:dyDescent="0.25">
      <c r="A60" s="470" t="s">
        <v>247</v>
      </c>
      <c r="B60" s="471"/>
      <c r="C60" s="214" t="s">
        <v>123</v>
      </c>
      <c r="D60" s="529">
        <f t="shared" si="6"/>
        <v>0</v>
      </c>
      <c r="E60" s="529">
        <f t="shared" si="7"/>
        <v>0</v>
      </c>
      <c r="F60" s="529">
        <f t="shared" si="8"/>
        <v>0</v>
      </c>
      <c r="G60" s="529">
        <f t="shared" si="9"/>
        <v>0</v>
      </c>
      <c r="H60" s="529">
        <f t="shared" si="10"/>
        <v>0</v>
      </c>
      <c r="I60" s="529">
        <f t="shared" si="11"/>
        <v>0</v>
      </c>
      <c r="J60" s="129"/>
      <c r="K60" s="758"/>
      <c r="L60" s="758"/>
      <c r="M60" s="129"/>
    </row>
    <row r="61" spans="1:13" s="97" customFormat="1" ht="14.25" thickTop="1" thickBot="1" x14ac:dyDescent="0.25">
      <c r="A61" s="470" t="s">
        <v>248</v>
      </c>
      <c r="B61" s="471"/>
      <c r="C61" s="214" t="s">
        <v>123</v>
      </c>
      <c r="D61" s="529">
        <f t="shared" si="6"/>
        <v>0</v>
      </c>
      <c r="E61" s="529">
        <f t="shared" si="7"/>
        <v>0</v>
      </c>
      <c r="F61" s="529">
        <f t="shared" si="8"/>
        <v>0</v>
      </c>
      <c r="G61" s="529">
        <f t="shared" si="9"/>
        <v>0</v>
      </c>
      <c r="H61" s="529">
        <f t="shared" si="10"/>
        <v>0</v>
      </c>
      <c r="I61" s="529">
        <f t="shared" si="11"/>
        <v>0</v>
      </c>
      <c r="J61" s="129"/>
      <c r="K61" s="758"/>
      <c r="L61" s="758"/>
      <c r="M61" s="129"/>
    </row>
    <row r="62" spans="1:13" s="97" customFormat="1" ht="14.25" thickTop="1" thickBot="1" x14ac:dyDescent="0.25">
      <c r="A62" s="470" t="s">
        <v>249</v>
      </c>
      <c r="B62" s="471"/>
      <c r="C62" s="214" t="s">
        <v>123</v>
      </c>
      <c r="D62" s="529">
        <f t="shared" si="6"/>
        <v>0</v>
      </c>
      <c r="E62" s="529">
        <f t="shared" si="7"/>
        <v>0</v>
      </c>
      <c r="F62" s="529">
        <f t="shared" si="8"/>
        <v>0</v>
      </c>
      <c r="G62" s="529">
        <f t="shared" si="9"/>
        <v>0</v>
      </c>
      <c r="H62" s="529">
        <f t="shared" si="10"/>
        <v>0</v>
      </c>
      <c r="I62" s="529">
        <f t="shared" si="11"/>
        <v>0</v>
      </c>
      <c r="J62" s="129"/>
      <c r="K62" s="758"/>
      <c r="L62" s="758"/>
      <c r="M62" s="129"/>
    </row>
    <row r="63" spans="1:13" s="97" customFormat="1" ht="14.25" thickTop="1" thickBot="1" x14ac:dyDescent="0.25">
      <c r="A63" s="773"/>
      <c r="B63" s="774"/>
      <c r="C63" s="214" t="s">
        <v>123</v>
      </c>
      <c r="D63" s="529">
        <f t="shared" si="6"/>
        <v>0</v>
      </c>
      <c r="E63" s="529">
        <f t="shared" si="7"/>
        <v>0</v>
      </c>
      <c r="F63" s="529">
        <f t="shared" si="8"/>
        <v>0</v>
      </c>
      <c r="G63" s="529">
        <f t="shared" si="9"/>
        <v>0</v>
      </c>
      <c r="H63" s="529">
        <f t="shared" si="10"/>
        <v>0</v>
      </c>
      <c r="I63" s="529">
        <f t="shared" si="11"/>
        <v>0</v>
      </c>
      <c r="J63" s="129"/>
      <c r="K63" s="129"/>
      <c r="L63" s="129"/>
      <c r="M63" s="129"/>
    </row>
    <row r="64" spans="1:13" ht="15.75" thickTop="1" x14ac:dyDescent="0.2">
      <c r="A64" s="31"/>
      <c r="B64" s="31"/>
      <c r="C64" s="108"/>
      <c r="D64" s="14"/>
      <c r="E64" s="14"/>
      <c r="F64" s="14"/>
      <c r="G64" s="14"/>
      <c r="H64" s="14"/>
      <c r="I64" s="14"/>
      <c r="J64" s="129"/>
      <c r="K64" s="129"/>
      <c r="L64" s="129"/>
      <c r="M64" s="129"/>
    </row>
    <row r="65" spans="1:9" ht="15" x14ac:dyDescent="0.2">
      <c r="A65" s="29"/>
      <c r="B65" s="29"/>
      <c r="C65" s="36"/>
      <c r="D65" s="35"/>
      <c r="E65" s="35"/>
      <c r="F65" s="35"/>
      <c r="G65" s="35"/>
      <c r="H65" s="35"/>
      <c r="I65" s="35"/>
    </row>
    <row r="66" spans="1:9" ht="15" x14ac:dyDescent="0.2">
      <c r="A66" s="34"/>
      <c r="B66" s="34"/>
      <c r="C66" s="36"/>
      <c r="D66" s="35"/>
      <c r="E66" s="35"/>
      <c r="F66" s="35"/>
      <c r="G66" s="35"/>
      <c r="H66" s="35"/>
      <c r="I66" s="35"/>
    </row>
    <row r="67" spans="1:9" ht="15" x14ac:dyDescent="0.2">
      <c r="A67" s="34"/>
      <c r="B67" s="34"/>
      <c r="C67" s="36"/>
      <c r="D67" s="35"/>
      <c r="E67" s="35"/>
      <c r="F67" s="35"/>
      <c r="G67" s="35"/>
      <c r="H67" s="35"/>
      <c r="I67" s="35"/>
    </row>
    <row r="68" spans="1:9" ht="15" x14ac:dyDescent="0.2">
      <c r="A68" s="34"/>
      <c r="B68" s="34"/>
      <c r="C68" s="36"/>
      <c r="D68" s="35"/>
      <c r="E68" s="35"/>
      <c r="F68" s="35"/>
      <c r="G68" s="35"/>
      <c r="H68" s="35"/>
      <c r="I68" s="35"/>
    </row>
    <row r="69" spans="1:9" ht="15" x14ac:dyDescent="0.2">
      <c r="A69" s="34"/>
      <c r="B69" s="34"/>
      <c r="C69" s="36"/>
      <c r="D69" s="35"/>
      <c r="E69" s="35"/>
      <c r="F69" s="35"/>
      <c r="G69" s="35"/>
      <c r="H69" s="35"/>
      <c r="I69" s="35"/>
    </row>
    <row r="70" spans="1:9" ht="15" x14ac:dyDescent="0.2">
      <c r="A70" s="34"/>
      <c r="B70" s="34"/>
      <c r="C70" s="36"/>
      <c r="D70" s="35"/>
      <c r="E70" s="35"/>
      <c r="F70" s="35"/>
      <c r="G70" s="35"/>
      <c r="H70" s="35"/>
      <c r="I70" s="35"/>
    </row>
    <row r="71" spans="1:9" ht="15" x14ac:dyDescent="0.2">
      <c r="A71" s="34"/>
      <c r="B71" s="34"/>
      <c r="C71" s="36"/>
      <c r="D71" s="35"/>
      <c r="E71" s="35"/>
      <c r="F71" s="35"/>
      <c r="G71" s="35"/>
      <c r="H71" s="35"/>
      <c r="I71" s="35"/>
    </row>
    <row r="72" spans="1:9" ht="15" x14ac:dyDescent="0.2">
      <c r="A72" s="34"/>
      <c r="B72" s="34"/>
      <c r="C72" s="36"/>
      <c r="D72" s="35"/>
      <c r="E72" s="35"/>
      <c r="F72" s="35"/>
      <c r="G72" s="35"/>
      <c r="H72" s="35"/>
      <c r="I72" s="35"/>
    </row>
    <row r="73" spans="1:9" ht="15" x14ac:dyDescent="0.2">
      <c r="A73" s="34"/>
      <c r="B73" s="34"/>
      <c r="C73" s="36"/>
      <c r="D73" s="35"/>
      <c r="E73" s="35"/>
      <c r="F73" s="35"/>
      <c r="G73" s="35"/>
      <c r="H73" s="35"/>
      <c r="I73" s="35"/>
    </row>
    <row r="74" spans="1:9" ht="15" x14ac:dyDescent="0.2">
      <c r="A74" s="34"/>
      <c r="B74" s="34"/>
      <c r="C74" s="36"/>
      <c r="D74" s="35"/>
      <c r="E74" s="35"/>
      <c r="F74" s="35"/>
      <c r="G74" s="35"/>
      <c r="H74" s="35"/>
      <c r="I74" s="35"/>
    </row>
    <row r="75" spans="1:9" ht="15" x14ac:dyDescent="0.2">
      <c r="A75" s="31"/>
      <c r="B75" s="31"/>
      <c r="C75" s="36"/>
      <c r="D75" s="35"/>
      <c r="E75" s="35"/>
      <c r="F75" s="35"/>
      <c r="G75" s="35"/>
      <c r="H75" s="35"/>
      <c r="I75" s="35"/>
    </row>
    <row r="78" spans="1:9" ht="24.95" customHeight="1" x14ac:dyDescent="0.2">
      <c r="A78" s="771"/>
      <c r="B78" s="771"/>
      <c r="C78" s="771"/>
      <c r="D78" s="771"/>
      <c r="E78" s="771"/>
      <c r="F78" s="771"/>
      <c r="G78" s="771"/>
      <c r="H78" s="771"/>
      <c r="I78" s="771"/>
    </row>
    <row r="79" spans="1:9" ht="18" x14ac:dyDescent="0.2">
      <c r="A79" s="33"/>
      <c r="B79" s="33"/>
      <c r="C79" s="32"/>
      <c r="D79" s="38"/>
      <c r="E79" s="32"/>
      <c r="F79" s="32"/>
      <c r="G79" s="32"/>
      <c r="H79" s="32"/>
      <c r="I79" s="32"/>
    </row>
    <row r="80" spans="1:9" ht="15" x14ac:dyDescent="0.2">
      <c r="A80" s="31"/>
      <c r="B80" s="31"/>
      <c r="C80" s="109"/>
      <c r="D80" s="14"/>
      <c r="E80" s="14"/>
      <c r="F80" s="14"/>
      <c r="G80" s="14"/>
      <c r="H80" s="14"/>
      <c r="I80" s="14"/>
    </row>
    <row r="81" spans="1:9" ht="15" x14ac:dyDescent="0.2">
      <c r="A81" s="29"/>
      <c r="B81" s="29"/>
      <c r="C81" s="36"/>
      <c r="D81" s="35"/>
      <c r="E81" s="35"/>
      <c r="F81" s="35"/>
      <c r="G81" s="35"/>
      <c r="H81" s="35"/>
      <c r="I81" s="35"/>
    </row>
    <row r="82" spans="1:9" ht="15" x14ac:dyDescent="0.2">
      <c r="A82" s="34"/>
      <c r="B82" s="34"/>
      <c r="C82" s="36"/>
      <c r="D82" s="35"/>
      <c r="E82" s="35"/>
      <c r="F82" s="35"/>
      <c r="G82" s="35"/>
      <c r="H82" s="35"/>
      <c r="I82" s="35"/>
    </row>
    <row r="83" spans="1:9" ht="15" x14ac:dyDescent="0.2">
      <c r="A83" s="34"/>
      <c r="B83" s="34"/>
      <c r="C83" s="36"/>
      <c r="D83" s="35"/>
      <c r="E83" s="35"/>
      <c r="F83" s="35"/>
      <c r="G83" s="35"/>
      <c r="H83" s="35"/>
      <c r="I83" s="35"/>
    </row>
    <row r="84" spans="1:9" ht="15" x14ac:dyDescent="0.2">
      <c r="A84" s="34"/>
      <c r="B84" s="34"/>
      <c r="C84" s="36"/>
      <c r="D84" s="35"/>
      <c r="E84" s="35"/>
      <c r="F84" s="35"/>
      <c r="G84" s="35"/>
      <c r="H84" s="35"/>
      <c r="I84" s="35"/>
    </row>
    <row r="85" spans="1:9" ht="15" x14ac:dyDescent="0.2">
      <c r="A85" s="34"/>
      <c r="B85" s="34"/>
      <c r="C85" s="36"/>
      <c r="D85" s="35"/>
      <c r="E85" s="35"/>
      <c r="F85" s="35"/>
      <c r="G85" s="35"/>
      <c r="H85" s="35"/>
      <c r="I85" s="35"/>
    </row>
    <row r="86" spans="1:9" ht="15" x14ac:dyDescent="0.2">
      <c r="A86" s="34"/>
      <c r="B86" s="34"/>
      <c r="C86" s="36"/>
      <c r="D86" s="35"/>
      <c r="E86" s="35"/>
      <c r="F86" s="35"/>
      <c r="G86" s="35"/>
      <c r="H86" s="35"/>
      <c r="I86" s="35"/>
    </row>
    <row r="87" spans="1:9" ht="15" x14ac:dyDescent="0.2">
      <c r="A87" s="34"/>
      <c r="B87" s="34"/>
      <c r="C87" s="36"/>
      <c r="D87" s="35"/>
      <c r="E87" s="35"/>
      <c r="F87" s="35"/>
      <c r="G87" s="35"/>
      <c r="H87" s="35"/>
      <c r="I87" s="35"/>
    </row>
    <row r="88" spans="1:9" ht="15" x14ac:dyDescent="0.2">
      <c r="A88" s="34"/>
      <c r="B88" s="34"/>
      <c r="C88" s="36"/>
      <c r="D88" s="35"/>
      <c r="E88" s="35"/>
      <c r="F88" s="35"/>
      <c r="G88" s="35"/>
      <c r="H88" s="35"/>
      <c r="I88" s="35"/>
    </row>
    <row r="89" spans="1:9" ht="15" x14ac:dyDescent="0.2">
      <c r="A89" s="34"/>
      <c r="B89" s="34"/>
      <c r="C89" s="36"/>
      <c r="D89" s="35"/>
      <c r="E89" s="35"/>
      <c r="F89" s="35"/>
      <c r="G89" s="35"/>
      <c r="H89" s="35"/>
      <c r="I89" s="35"/>
    </row>
    <row r="90" spans="1:9" ht="15" x14ac:dyDescent="0.2">
      <c r="A90" s="34"/>
      <c r="B90" s="34"/>
      <c r="C90" s="36"/>
      <c r="D90" s="35"/>
      <c r="E90" s="35"/>
      <c r="F90" s="35"/>
      <c r="G90" s="35"/>
      <c r="H90" s="35"/>
      <c r="I90" s="35"/>
    </row>
    <row r="91" spans="1:9" ht="15" x14ac:dyDescent="0.2">
      <c r="A91" s="31"/>
      <c r="B91" s="31"/>
      <c r="C91" s="36"/>
      <c r="D91" s="35"/>
      <c r="E91" s="35"/>
      <c r="F91" s="35"/>
      <c r="G91" s="35"/>
      <c r="H91" s="35"/>
      <c r="I91" s="35"/>
    </row>
    <row r="92" spans="1:9" ht="15" x14ac:dyDescent="0.2">
      <c r="A92" s="34"/>
      <c r="B92" s="34"/>
      <c r="C92" s="36"/>
      <c r="D92" s="35"/>
      <c r="E92" s="35"/>
      <c r="F92" s="35"/>
      <c r="G92" s="35"/>
      <c r="H92" s="35"/>
      <c r="I92" s="35"/>
    </row>
    <row r="93" spans="1:9" ht="15" x14ac:dyDescent="0.2">
      <c r="A93" s="34"/>
      <c r="B93" s="34"/>
      <c r="C93" s="36"/>
      <c r="D93" s="35"/>
      <c r="E93" s="71"/>
      <c r="F93" s="71"/>
      <c r="G93" s="71"/>
      <c r="H93" s="71"/>
      <c r="I93" s="71"/>
    </row>
    <row r="94" spans="1:9" ht="15" x14ac:dyDescent="0.2">
      <c r="A94" s="34"/>
      <c r="B94" s="34"/>
      <c r="C94" s="36"/>
      <c r="D94" s="68"/>
      <c r="E94" s="68"/>
      <c r="F94" s="68"/>
      <c r="G94" s="68"/>
      <c r="H94" s="68"/>
      <c r="I94" s="68"/>
    </row>
    <row r="95" spans="1:9" ht="15" x14ac:dyDescent="0.2">
      <c r="A95" s="31"/>
      <c r="B95" s="31"/>
      <c r="C95" s="108"/>
      <c r="D95" s="14"/>
      <c r="E95" s="14"/>
      <c r="F95" s="14"/>
      <c r="G95" s="14"/>
      <c r="H95" s="14"/>
      <c r="I95" s="14"/>
    </row>
    <row r="96" spans="1:9" ht="15" x14ac:dyDescent="0.2">
      <c r="A96" s="29"/>
      <c r="B96" s="29"/>
      <c r="C96" s="36"/>
      <c r="D96" s="35"/>
      <c r="E96" s="35"/>
      <c r="F96" s="35"/>
      <c r="G96" s="35"/>
      <c r="H96" s="35"/>
      <c r="I96" s="35"/>
    </row>
    <row r="97" spans="1:9" ht="15" x14ac:dyDescent="0.2">
      <c r="A97" s="34"/>
      <c r="B97" s="34"/>
      <c r="C97" s="36"/>
      <c r="D97" s="35"/>
      <c r="E97" s="35"/>
      <c r="F97" s="35"/>
      <c r="G97" s="35"/>
      <c r="H97" s="35"/>
      <c r="I97" s="35"/>
    </row>
    <row r="98" spans="1:9" ht="15" x14ac:dyDescent="0.2">
      <c r="A98" s="34"/>
      <c r="B98" s="34"/>
      <c r="C98" s="36"/>
      <c r="D98" s="35"/>
      <c r="E98" s="35"/>
      <c r="F98" s="35"/>
      <c r="G98" s="35"/>
      <c r="H98" s="35"/>
      <c r="I98" s="35"/>
    </row>
    <row r="99" spans="1:9" ht="15" x14ac:dyDescent="0.2">
      <c r="A99" s="34"/>
      <c r="B99" s="34"/>
      <c r="C99" s="36"/>
      <c r="D99" s="35"/>
      <c r="E99" s="35"/>
      <c r="F99" s="35"/>
      <c r="G99" s="35"/>
      <c r="H99" s="35"/>
      <c r="I99" s="35"/>
    </row>
    <row r="100" spans="1:9" ht="15" x14ac:dyDescent="0.2">
      <c r="A100" s="34"/>
      <c r="B100" s="34"/>
      <c r="C100" s="36"/>
      <c r="D100" s="35"/>
      <c r="E100" s="35"/>
      <c r="F100" s="35"/>
      <c r="G100" s="35"/>
      <c r="H100" s="35"/>
      <c r="I100" s="35"/>
    </row>
    <row r="101" spans="1:9" ht="15" x14ac:dyDescent="0.2">
      <c r="A101" s="34"/>
      <c r="B101" s="34"/>
      <c r="C101" s="36"/>
      <c r="D101" s="35"/>
      <c r="E101" s="35"/>
      <c r="F101" s="35"/>
      <c r="G101" s="35"/>
      <c r="H101" s="35"/>
      <c r="I101" s="35"/>
    </row>
    <row r="102" spans="1:9" ht="15" x14ac:dyDescent="0.2">
      <c r="A102" s="34"/>
      <c r="B102" s="34"/>
      <c r="C102" s="36"/>
      <c r="D102" s="35"/>
      <c r="E102" s="35"/>
      <c r="F102" s="35"/>
      <c r="G102" s="35"/>
      <c r="H102" s="35"/>
      <c r="I102" s="35"/>
    </row>
    <row r="103" spans="1:9" ht="15" x14ac:dyDescent="0.2">
      <c r="A103" s="34"/>
      <c r="B103" s="34"/>
      <c r="C103" s="36"/>
      <c r="D103" s="35"/>
      <c r="E103" s="35"/>
      <c r="F103" s="35"/>
      <c r="G103" s="35"/>
      <c r="H103" s="35"/>
      <c r="I103" s="35"/>
    </row>
    <row r="104" spans="1:9" ht="15" x14ac:dyDescent="0.2">
      <c r="A104" s="34"/>
      <c r="B104" s="34"/>
      <c r="C104" s="36"/>
      <c r="D104" s="35"/>
      <c r="E104" s="35"/>
      <c r="F104" s="35"/>
      <c r="G104" s="35"/>
      <c r="H104" s="35"/>
      <c r="I104" s="35"/>
    </row>
    <row r="105" spans="1:9" ht="15" x14ac:dyDescent="0.2">
      <c r="A105" s="34"/>
      <c r="B105" s="34"/>
      <c r="C105" s="36"/>
      <c r="D105" s="35"/>
      <c r="E105" s="35"/>
      <c r="F105" s="35"/>
      <c r="G105" s="35"/>
      <c r="H105" s="35"/>
      <c r="I105" s="35"/>
    </row>
    <row r="106" spans="1:9" ht="15" x14ac:dyDescent="0.2">
      <c r="A106" s="31"/>
      <c r="B106" s="31"/>
      <c r="C106" s="36"/>
      <c r="D106" s="35"/>
      <c r="E106" s="35"/>
      <c r="F106" s="35"/>
      <c r="G106" s="35"/>
      <c r="H106" s="35"/>
      <c r="I106" s="35"/>
    </row>
  </sheetData>
  <mergeCells count="38">
    <mergeCell ref="A78:I78"/>
    <mergeCell ref="K54:L54"/>
    <mergeCell ref="K50:L50"/>
    <mergeCell ref="K42:L42"/>
    <mergeCell ref="K43:L43"/>
    <mergeCell ref="K44:L44"/>
    <mergeCell ref="K45:L45"/>
    <mergeCell ref="K49:L49"/>
    <mergeCell ref="K51:L51"/>
    <mergeCell ref="K47:L47"/>
    <mergeCell ref="K48:L48"/>
    <mergeCell ref="K46:L46"/>
    <mergeCell ref="A63:B63"/>
    <mergeCell ref="K57:L57"/>
    <mergeCell ref="K62:L62"/>
    <mergeCell ref="K58:L58"/>
    <mergeCell ref="O2:O3"/>
    <mergeCell ref="A41:B41"/>
    <mergeCell ref="E13:F13"/>
    <mergeCell ref="E19:F19"/>
    <mergeCell ref="E14:F14"/>
    <mergeCell ref="E15:F15"/>
    <mergeCell ref="E17:F17"/>
    <mergeCell ref="E32:F32"/>
    <mergeCell ref="E35:F35"/>
    <mergeCell ref="E18:F18"/>
    <mergeCell ref="E37:F37"/>
    <mergeCell ref="A40:C40"/>
    <mergeCell ref="N12:O12"/>
    <mergeCell ref="A8:O8"/>
    <mergeCell ref="G12:L12"/>
    <mergeCell ref="K59:L59"/>
    <mergeCell ref="K61:L61"/>
    <mergeCell ref="K60:L60"/>
    <mergeCell ref="K55:L55"/>
    <mergeCell ref="K52:L52"/>
    <mergeCell ref="K53:L53"/>
    <mergeCell ref="K56:L56"/>
  </mergeCells>
  <phoneticPr fontId="0" type="noConversion"/>
  <dataValidations count="2">
    <dataValidation type="list" allowBlank="1" showInputMessage="1" sqref="D15:D37" xr:uid="{91785D29-4A47-4138-9187-840FE6E9C157}">
      <formula1>$A$42:$A$62</formula1>
    </dataValidation>
    <dataValidation type="list" allowBlank="1" showInputMessage="1" sqref="D14" xr:uid="{C0928ACB-7235-41BE-A063-64ABB9271BFF}">
      <formula1>$A$42:$A$66</formula1>
    </dataValidation>
  </dataValidations>
  <hyperlinks>
    <hyperlink ref="O2:O3" location="INHALT!A1" display="zurück zum Inhalt" xr:uid="{00000000-0004-0000-1200-000000000000}"/>
  </hyperlinks>
  <pageMargins left="0.78740157499999996" right="0.78740157499999996" top="0.984251969" bottom="0.984251969" header="0.4921259845" footer="0.4921259845"/>
  <pageSetup paperSize="9" scale="42" orientation="portrait" r:id="rId1"/>
  <headerFooter alignWithMargins="0"/>
  <rowBreaks count="1" manualBreakCount="1">
    <brk id="6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3FA727-6661-4A26-AA94-72136418B75D}">
          <x14:formula1>
            <xm:f>Stammdaten!$B$36:$B$40</xm:f>
          </x14:formula1>
          <xm:sqref>A14:A37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theme="6"/>
    <pageSetUpPr fitToPage="1"/>
  </sheetPr>
  <dimension ref="A1:I39"/>
  <sheetViews>
    <sheetView showGridLines="0" workbookViewId="0">
      <selection activeCell="G30" sqref="G30"/>
    </sheetView>
  </sheetViews>
  <sheetFormatPr baseColWidth="10" defaultColWidth="11.42578125" defaultRowHeight="12.75" x14ac:dyDescent="0.2"/>
  <cols>
    <col min="1" max="1" width="33.85546875" style="27" customWidth="1"/>
    <col min="2" max="2" width="12.5703125" style="27" customWidth="1"/>
    <col min="3" max="9" width="15.5703125" style="27" customWidth="1"/>
    <col min="10" max="16384" width="11.42578125" style="27"/>
  </cols>
  <sheetData>
    <row r="1" spans="1:9" ht="13.5" thickBot="1" x14ac:dyDescent="0.25">
      <c r="A1" s="18"/>
      <c r="B1" s="18"/>
      <c r="C1" s="18"/>
      <c r="D1" s="18"/>
      <c r="E1" s="18"/>
      <c r="F1" s="19"/>
      <c r="G1" s="19"/>
      <c r="H1" s="19"/>
      <c r="I1" s="19"/>
    </row>
    <row r="2" spans="1:9" ht="19.5" customHeight="1" x14ac:dyDescent="0.2">
      <c r="A2" s="715" t="s">
        <v>44</v>
      </c>
      <c r="B2" s="715"/>
      <c r="C2" s="715"/>
      <c r="E2" s="18"/>
      <c r="G2" s="19"/>
      <c r="H2" s="775" t="s">
        <v>100</v>
      </c>
    </row>
    <row r="3" spans="1:9" ht="15.75" thickBot="1" x14ac:dyDescent="0.25">
      <c r="A3" s="18"/>
      <c r="B3" s="18"/>
      <c r="C3" s="41"/>
      <c r="E3" s="18"/>
      <c r="G3" s="19"/>
      <c r="H3" s="776"/>
    </row>
    <row r="4" spans="1:9" x14ac:dyDescent="0.2">
      <c r="A4" s="21" t="s">
        <v>24</v>
      </c>
      <c r="B4" s="22">
        <f>Stammdaten!B15</f>
        <v>0</v>
      </c>
      <c r="C4" s="19"/>
      <c r="D4" s="23"/>
      <c r="E4" s="19"/>
      <c r="F4" s="19"/>
      <c r="G4" s="19"/>
      <c r="H4" s="19"/>
    </row>
    <row r="5" spans="1:9" ht="13.5" thickBot="1" x14ac:dyDescent="0.25">
      <c r="A5" s="51" t="s">
        <v>25</v>
      </c>
      <c r="B5" s="26" t="str">
        <f>IF(Stammdaten!A10="","", Stammdaten!A10)</f>
        <v/>
      </c>
      <c r="C5" s="25"/>
      <c r="D5" s="43"/>
      <c r="E5" s="42"/>
      <c r="F5" s="42"/>
      <c r="G5" s="25"/>
      <c r="H5" s="25"/>
    </row>
    <row r="8" spans="1:9" x14ac:dyDescent="0.2">
      <c r="A8" s="172" t="s">
        <v>101</v>
      </c>
      <c r="B8" s="75"/>
      <c r="C8" s="75"/>
      <c r="D8" s="75"/>
      <c r="E8" s="75"/>
      <c r="F8" s="188"/>
      <c r="G8" s="188"/>
      <c r="H8" s="79"/>
    </row>
    <row r="9" spans="1:9" ht="38.450000000000003" customHeight="1" x14ac:dyDescent="0.2">
      <c r="A9" s="767" t="s">
        <v>250</v>
      </c>
      <c r="B9" s="768"/>
      <c r="C9" s="768"/>
      <c r="D9" s="768"/>
      <c r="E9" s="768"/>
      <c r="F9" s="768"/>
      <c r="G9" s="768"/>
      <c r="H9" s="769"/>
    </row>
    <row r="10" spans="1:9" ht="7.5" customHeight="1" x14ac:dyDescent="0.2">
      <c r="A10" s="59"/>
      <c r="B10" s="75"/>
      <c r="C10" s="75"/>
      <c r="D10" s="75"/>
      <c r="E10" s="75"/>
      <c r="F10" s="188"/>
      <c r="G10" s="188"/>
      <c r="H10" s="78"/>
    </row>
    <row r="13" spans="1:9" s="40" customFormat="1" ht="31.5" customHeight="1" x14ac:dyDescent="0.2">
      <c r="A13" s="777" t="s">
        <v>251</v>
      </c>
      <c r="B13" s="779" t="s">
        <v>142</v>
      </c>
      <c r="C13" s="484">
        <f>Stammdaten!D31</f>
        <v>2023</v>
      </c>
      <c r="D13" s="483">
        <f>C13+1</f>
        <v>2024</v>
      </c>
      <c r="E13" s="483">
        <f>D13+1</f>
        <v>2025</v>
      </c>
      <c r="F13" s="483">
        <f>E13+1</f>
        <v>2026</v>
      </c>
      <c r="G13" s="483">
        <f>F13+1</f>
        <v>2027</v>
      </c>
      <c r="H13" s="179">
        <f>G13+1</f>
        <v>2028</v>
      </c>
    </row>
    <row r="14" spans="1:9" s="40" customFormat="1" x14ac:dyDescent="0.2">
      <c r="A14" s="778"/>
      <c r="B14" s="780"/>
      <c r="C14" s="178" t="s">
        <v>228</v>
      </c>
      <c r="D14" s="179" t="s">
        <v>228</v>
      </c>
      <c r="E14" s="179" t="s">
        <v>228</v>
      </c>
      <c r="F14" s="179" t="s">
        <v>228</v>
      </c>
      <c r="G14" s="179" t="s">
        <v>228</v>
      </c>
      <c r="H14" s="179" t="s">
        <v>228</v>
      </c>
    </row>
    <row r="15" spans="1:9" s="40" customFormat="1" x14ac:dyDescent="0.2">
      <c r="A15" s="180"/>
      <c r="B15" s="181"/>
      <c r="C15" s="182"/>
      <c r="D15" s="183"/>
      <c r="E15" s="183"/>
      <c r="F15" s="183"/>
      <c r="G15" s="183"/>
      <c r="H15" s="183"/>
    </row>
    <row r="16" spans="1:9" s="40" customFormat="1" x14ac:dyDescent="0.2">
      <c r="A16" s="180"/>
      <c r="B16" s="181"/>
      <c r="C16" s="182"/>
      <c r="D16" s="183"/>
      <c r="E16" s="183"/>
      <c r="F16" s="183"/>
      <c r="G16" s="183"/>
      <c r="H16" s="183"/>
    </row>
    <row r="17" spans="1:8" s="40" customFormat="1" x14ac:dyDescent="0.2">
      <c r="A17" s="180"/>
      <c r="B17" s="181"/>
      <c r="C17" s="182"/>
      <c r="D17" s="183"/>
      <c r="E17" s="183"/>
      <c r="F17" s="183"/>
      <c r="G17" s="183"/>
      <c r="H17" s="183"/>
    </row>
    <row r="18" spans="1:8" s="40" customFormat="1" x14ac:dyDescent="0.2">
      <c r="A18" s="180"/>
      <c r="B18" s="181"/>
      <c r="C18" s="182"/>
      <c r="D18" s="183"/>
      <c r="E18" s="183"/>
      <c r="F18" s="183"/>
      <c r="G18" s="183"/>
      <c r="H18" s="183"/>
    </row>
    <row r="19" spans="1:8" s="40" customFormat="1" x14ac:dyDescent="0.2">
      <c r="A19" s="184"/>
      <c r="B19" s="181"/>
      <c r="C19" s="182"/>
      <c r="D19" s="183"/>
      <c r="E19" s="183"/>
      <c r="F19" s="183"/>
      <c r="G19" s="183"/>
      <c r="H19" s="183"/>
    </row>
    <row r="20" spans="1:8" s="40" customFormat="1" x14ac:dyDescent="0.2">
      <c r="A20" s="276"/>
      <c r="B20" s="181"/>
      <c r="C20" s="182"/>
      <c r="D20" s="183"/>
      <c r="E20" s="183"/>
      <c r="F20" s="183"/>
      <c r="G20" s="183"/>
      <c r="H20" s="183"/>
    </row>
    <row r="21" spans="1:8" s="40" customFormat="1" x14ac:dyDescent="0.2">
      <c r="A21" s="275"/>
      <c r="B21" s="181"/>
      <c r="C21" s="182"/>
      <c r="D21" s="183"/>
      <c r="E21" s="183"/>
      <c r="F21" s="183"/>
      <c r="G21" s="183"/>
      <c r="H21" s="183"/>
    </row>
    <row r="22" spans="1:8" s="40" customFormat="1" x14ac:dyDescent="0.2">
      <c r="A22" s="185"/>
      <c r="B22" s="181"/>
      <c r="C22" s="182"/>
      <c r="D22" s="183"/>
      <c r="E22" s="183"/>
      <c r="F22" s="183"/>
      <c r="G22" s="183"/>
      <c r="H22" s="183"/>
    </row>
    <row r="23" spans="1:8" s="40" customFormat="1" x14ac:dyDescent="0.2">
      <c r="A23" s="185"/>
      <c r="B23" s="181"/>
      <c r="C23" s="182"/>
      <c r="D23" s="183"/>
      <c r="E23" s="183"/>
      <c r="F23" s="183"/>
      <c r="G23" s="183"/>
      <c r="H23" s="183"/>
    </row>
    <row r="24" spans="1:8" s="40" customFormat="1" x14ac:dyDescent="0.2">
      <c r="A24" s="185"/>
      <c r="B24" s="181"/>
      <c r="C24" s="182"/>
      <c r="D24" s="183"/>
      <c r="E24" s="183"/>
      <c r="F24" s="183"/>
      <c r="G24" s="183"/>
      <c r="H24" s="183"/>
    </row>
    <row r="25" spans="1:8" s="40" customFormat="1" x14ac:dyDescent="0.2">
      <c r="A25" s="185"/>
      <c r="B25" s="181"/>
      <c r="C25" s="182"/>
      <c r="D25" s="183"/>
      <c r="E25" s="183"/>
      <c r="F25" s="183"/>
      <c r="G25" s="183"/>
      <c r="H25" s="183"/>
    </row>
    <row r="26" spans="1:8" s="40" customFormat="1" x14ac:dyDescent="0.2">
      <c r="A26" s="185"/>
      <c r="B26" s="181"/>
      <c r="C26" s="182"/>
      <c r="D26" s="183"/>
      <c r="E26" s="183"/>
      <c r="F26" s="183"/>
      <c r="G26" s="183"/>
      <c r="H26" s="183"/>
    </row>
    <row r="27" spans="1:8" s="40" customFormat="1" x14ac:dyDescent="0.2">
      <c r="A27" s="185"/>
      <c r="B27" s="181"/>
      <c r="C27" s="182"/>
      <c r="D27" s="183"/>
      <c r="E27" s="183"/>
      <c r="F27" s="183"/>
      <c r="G27" s="183"/>
      <c r="H27" s="183"/>
    </row>
    <row r="28" spans="1:8" s="40" customFormat="1" x14ac:dyDescent="0.2">
      <c r="A28" s="185"/>
      <c r="B28" s="181"/>
      <c r="C28" s="182"/>
      <c r="D28" s="183"/>
      <c r="E28" s="183"/>
      <c r="F28" s="183"/>
      <c r="G28" s="183"/>
      <c r="H28" s="183"/>
    </row>
    <row r="29" spans="1:8" s="40" customFormat="1" x14ac:dyDescent="0.2">
      <c r="A29" s="185"/>
      <c r="B29" s="181"/>
      <c r="C29" s="182"/>
      <c r="D29" s="183"/>
      <c r="E29" s="183"/>
      <c r="F29" s="183"/>
      <c r="G29" s="183"/>
      <c r="H29" s="183"/>
    </row>
    <row r="30" spans="1:8" s="40" customFormat="1" x14ac:dyDescent="0.2">
      <c r="A30" s="185"/>
      <c r="B30" s="181"/>
      <c r="C30" s="182"/>
      <c r="D30" s="183"/>
      <c r="E30" s="183"/>
      <c r="F30" s="183"/>
      <c r="G30" s="183"/>
      <c r="H30" s="183"/>
    </row>
    <row r="31" spans="1:8" s="40" customFormat="1" x14ac:dyDescent="0.2">
      <c r="A31" s="185"/>
      <c r="B31" s="181"/>
      <c r="C31" s="182"/>
      <c r="D31" s="183"/>
      <c r="E31" s="183"/>
      <c r="F31" s="183"/>
      <c r="G31" s="183"/>
      <c r="H31" s="183"/>
    </row>
    <row r="32" spans="1:8" s="40" customFormat="1" x14ac:dyDescent="0.2">
      <c r="A32" s="185"/>
      <c r="B32" s="181"/>
      <c r="C32" s="182"/>
      <c r="D32" s="183"/>
      <c r="E32" s="183"/>
      <c r="F32" s="183"/>
      <c r="G32" s="183"/>
      <c r="H32" s="183"/>
    </row>
    <row r="33" spans="1:8" s="40" customFormat="1" x14ac:dyDescent="0.2">
      <c r="A33" s="185"/>
      <c r="B33" s="181"/>
      <c r="C33" s="182"/>
      <c r="D33" s="183"/>
      <c r="E33" s="183"/>
      <c r="F33" s="183"/>
      <c r="G33" s="183"/>
      <c r="H33" s="183"/>
    </row>
    <row r="34" spans="1:8" s="40" customFormat="1" x14ac:dyDescent="0.2">
      <c r="A34" s="185"/>
      <c r="B34" s="181"/>
      <c r="C34" s="182"/>
      <c r="D34" s="183"/>
      <c r="E34" s="183"/>
      <c r="F34" s="183"/>
      <c r="G34" s="183"/>
      <c r="H34" s="183"/>
    </row>
    <row r="35" spans="1:8" s="40" customFormat="1" x14ac:dyDescent="0.2">
      <c r="A35" s="185"/>
      <c r="B35" s="181"/>
      <c r="C35" s="182"/>
      <c r="D35" s="183"/>
      <c r="E35" s="183"/>
      <c r="F35" s="183"/>
      <c r="G35" s="183"/>
      <c r="H35" s="183"/>
    </row>
    <row r="36" spans="1:8" s="40" customFormat="1" x14ac:dyDescent="0.2">
      <c r="A36" s="185"/>
      <c r="B36" s="181"/>
      <c r="C36" s="182"/>
      <c r="D36" s="183"/>
      <c r="E36" s="183"/>
      <c r="F36" s="183"/>
      <c r="G36" s="183"/>
      <c r="H36" s="183"/>
    </row>
    <row r="37" spans="1:8" s="40" customFormat="1" x14ac:dyDescent="0.2">
      <c r="A37" s="185"/>
      <c r="B37" s="181"/>
      <c r="C37" s="182"/>
      <c r="D37" s="183"/>
      <c r="E37" s="183"/>
      <c r="F37" s="183"/>
      <c r="G37" s="183"/>
      <c r="H37" s="183"/>
    </row>
    <row r="38" spans="1:8" s="40" customFormat="1" x14ac:dyDescent="0.2">
      <c r="A38" s="185"/>
      <c r="B38" s="181"/>
      <c r="C38" s="182"/>
      <c r="D38" s="183"/>
      <c r="E38" s="183"/>
      <c r="F38" s="183"/>
      <c r="G38" s="183"/>
      <c r="H38" s="183"/>
    </row>
    <row r="39" spans="1:8" s="40" customFormat="1" x14ac:dyDescent="0.2">
      <c r="A39" s="185"/>
      <c r="B39" s="181"/>
      <c r="C39" s="182"/>
      <c r="D39" s="183"/>
      <c r="E39" s="183"/>
      <c r="F39" s="183"/>
      <c r="G39" s="183"/>
      <c r="H39" s="183"/>
    </row>
  </sheetData>
  <mergeCells count="5">
    <mergeCell ref="H2:H3"/>
    <mergeCell ref="A2:C2"/>
    <mergeCell ref="A13:A14"/>
    <mergeCell ref="B13:B14"/>
    <mergeCell ref="A9:H9"/>
  </mergeCells>
  <phoneticPr fontId="0" type="noConversion"/>
  <hyperlinks>
    <hyperlink ref="H2:H3" location="Inhalt!A1" display="zurück zum Inhalt" xr:uid="{EE25A989-F24F-45A2-BBEE-2BAB35161614}"/>
  </hyperlinks>
  <pageMargins left="0.78740157480314965" right="0.78740157480314965" top="0.98425196850393704" bottom="0.98425196850393704" header="0.51181102362204722" footer="0.51181102362204722"/>
  <pageSetup paperSize="9" scale="52" orientation="landscape" r:id="rId1"/>
  <headerFooter alignWithMargins="0">
    <oddFooter>Seite &amp;P von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6"/>
    <pageSetUpPr fitToPage="1"/>
  </sheetPr>
  <dimension ref="A1:O118"/>
  <sheetViews>
    <sheetView showGridLines="0" workbookViewId="0">
      <selection activeCell="J32" sqref="J32"/>
    </sheetView>
  </sheetViews>
  <sheetFormatPr baseColWidth="10" defaultColWidth="11.42578125" defaultRowHeight="12.75" x14ac:dyDescent="0.2"/>
  <cols>
    <col min="1" max="1" width="27.85546875" style="27" customWidth="1"/>
    <col min="2" max="2" width="18.5703125" style="27" customWidth="1"/>
    <col min="3" max="9" width="14.5703125" style="27" customWidth="1"/>
    <col min="10" max="16384" width="11.42578125" style="27"/>
  </cols>
  <sheetData>
    <row r="1" spans="1:9" ht="20.25" thickBot="1" x14ac:dyDescent="0.25">
      <c r="A1" s="18"/>
      <c r="B1" s="18"/>
      <c r="C1" s="77"/>
      <c r="D1" s="171"/>
      <c r="E1" s="171"/>
      <c r="F1" s="18"/>
      <c r="G1" s="19"/>
      <c r="H1" s="19"/>
      <c r="I1" s="19"/>
    </row>
    <row r="2" spans="1:9" ht="22.5" customHeight="1" x14ac:dyDescent="0.2">
      <c r="A2" s="76" t="s">
        <v>40</v>
      </c>
      <c r="B2" s="18"/>
      <c r="C2" s="19"/>
      <c r="D2" s="19"/>
      <c r="E2" s="19"/>
      <c r="F2" s="18"/>
      <c r="G2" s="19"/>
      <c r="H2" s="748" t="s">
        <v>100</v>
      </c>
    </row>
    <row r="3" spans="1:9" ht="18.75" thickBot="1" x14ac:dyDescent="0.25">
      <c r="A3" s="18"/>
      <c r="B3" s="18"/>
      <c r="C3" s="20"/>
      <c r="D3" s="20"/>
      <c r="E3" s="20"/>
      <c r="F3" s="18"/>
      <c r="G3" s="19"/>
      <c r="H3" s="749"/>
    </row>
    <row r="4" spans="1:9" x14ac:dyDescent="0.2">
      <c r="A4" s="21" t="s">
        <v>24</v>
      </c>
      <c r="B4" s="21"/>
      <c r="C4" s="22">
        <f>Stammdaten!B15</f>
        <v>0</v>
      </c>
      <c r="D4" s="23"/>
      <c r="E4" s="23"/>
      <c r="F4" s="19"/>
      <c r="G4" s="19"/>
      <c r="H4" s="19"/>
      <c r="I4" s="19"/>
    </row>
    <row r="5" spans="1:9" ht="13.5" thickBot="1" x14ac:dyDescent="0.25">
      <c r="A5" s="51" t="s">
        <v>25</v>
      </c>
      <c r="B5" s="51"/>
      <c r="C5" s="26" t="str">
        <f>IF(Stammdaten!A10="","", Stammdaten!A10)</f>
        <v/>
      </c>
      <c r="D5" s="43"/>
      <c r="E5" s="43"/>
      <c r="F5" s="42"/>
      <c r="G5" s="42"/>
      <c r="H5" s="25"/>
      <c r="I5" s="19"/>
    </row>
    <row r="6" spans="1:9" x14ac:dyDescent="0.2">
      <c r="A6" s="19"/>
      <c r="B6" s="19"/>
      <c r="C6" s="19"/>
      <c r="D6" s="19"/>
    </row>
    <row r="7" spans="1:9" x14ac:dyDescent="0.2">
      <c r="A7" s="19"/>
      <c r="B7" s="19"/>
      <c r="C7" s="19"/>
      <c r="D7" s="19"/>
    </row>
    <row r="8" spans="1:9" s="113" customFormat="1" x14ac:dyDescent="0.2">
      <c r="A8" s="2"/>
      <c r="B8" s="330"/>
      <c r="C8" s="133">
        <f>Stammdaten!D31</f>
        <v>2023</v>
      </c>
      <c r="D8" s="482">
        <f>C8+1</f>
        <v>2024</v>
      </c>
      <c r="E8" s="482">
        <f>D8+1</f>
        <v>2025</v>
      </c>
      <c r="F8" s="482">
        <f>E8+1</f>
        <v>2026</v>
      </c>
      <c r="G8" s="482">
        <f>F8+1</f>
        <v>2027</v>
      </c>
      <c r="H8" s="482">
        <f>G8+1</f>
        <v>2028</v>
      </c>
    </row>
    <row r="9" spans="1:9" s="113" customFormat="1" x14ac:dyDescent="0.2">
      <c r="A9" s="158" t="s">
        <v>40</v>
      </c>
      <c r="B9" s="133" t="s">
        <v>142</v>
      </c>
      <c r="C9" s="133" t="s">
        <v>228</v>
      </c>
      <c r="D9" s="133" t="s">
        <v>228</v>
      </c>
      <c r="E9" s="133" t="s">
        <v>228</v>
      </c>
      <c r="F9" s="133" t="s">
        <v>228</v>
      </c>
      <c r="G9" s="133" t="s">
        <v>228</v>
      </c>
      <c r="H9" s="133" t="s">
        <v>228</v>
      </c>
    </row>
    <row r="10" spans="1:9" s="113" customFormat="1" x14ac:dyDescent="0.2">
      <c r="A10" s="171"/>
      <c r="B10" s="171"/>
      <c r="C10" s="171"/>
      <c r="D10" s="171"/>
    </row>
    <row r="11" spans="1:9" s="113" customFormat="1" x14ac:dyDescent="0.2">
      <c r="A11" s="158" t="s">
        <v>86</v>
      </c>
      <c r="B11" s="153"/>
      <c r="C11" s="40"/>
      <c r="D11" s="53"/>
      <c r="E11" s="53"/>
      <c r="F11" s="40"/>
      <c r="G11" s="40"/>
      <c r="H11" s="40"/>
    </row>
    <row r="12" spans="1:9" s="113" customFormat="1" x14ac:dyDescent="0.2">
      <c r="A12" s="159" t="s">
        <v>252</v>
      </c>
      <c r="B12" s="239" t="s">
        <v>119</v>
      </c>
      <c r="C12" s="161"/>
      <c r="D12" s="161"/>
      <c r="E12" s="161"/>
      <c r="F12" s="161"/>
      <c r="G12" s="161"/>
      <c r="H12" s="161"/>
    </row>
    <row r="13" spans="1:9" s="113" customFormat="1" x14ac:dyDescent="0.2">
      <c r="A13" s="159" t="s">
        <v>253</v>
      </c>
      <c r="B13" s="239" t="s">
        <v>119</v>
      </c>
      <c r="C13" s="161"/>
      <c r="D13" s="161"/>
      <c r="E13" s="161"/>
      <c r="F13" s="161"/>
      <c r="G13" s="161"/>
      <c r="H13" s="161"/>
    </row>
    <row r="14" spans="1:9" s="113" customFormat="1" x14ac:dyDescent="0.2"/>
    <row r="15" spans="1:9" s="113" customFormat="1" x14ac:dyDescent="0.2">
      <c r="A15" s="158" t="s">
        <v>87</v>
      </c>
      <c r="B15" s="153"/>
      <c r="C15" s="40"/>
      <c r="D15" s="53"/>
      <c r="E15" s="53"/>
      <c r="F15" s="40"/>
      <c r="G15" s="40"/>
      <c r="H15" s="40"/>
    </row>
    <row r="16" spans="1:9" s="113" customFormat="1" x14ac:dyDescent="0.2">
      <c r="A16" s="159" t="s">
        <v>252</v>
      </c>
      <c r="B16" s="239" t="s">
        <v>119</v>
      </c>
      <c r="C16" s="161"/>
      <c r="D16" s="161"/>
      <c r="E16" s="161"/>
      <c r="F16" s="161"/>
      <c r="G16" s="161"/>
      <c r="H16" s="161"/>
    </row>
    <row r="17" spans="1:15" s="113" customFormat="1" x14ac:dyDescent="0.2">
      <c r="A17" s="159" t="s">
        <v>253</v>
      </c>
      <c r="B17" s="239" t="s">
        <v>119</v>
      </c>
      <c r="C17" s="161"/>
      <c r="D17" s="161"/>
      <c r="E17" s="161"/>
      <c r="F17" s="161"/>
      <c r="G17" s="161"/>
      <c r="H17" s="161"/>
    </row>
    <row r="18" spans="1:15" s="113" customFormat="1" x14ac:dyDescent="0.2"/>
    <row r="19" spans="1:15" s="113" customFormat="1" x14ac:dyDescent="0.2">
      <c r="A19" s="158" t="s">
        <v>88</v>
      </c>
      <c r="B19" s="153"/>
      <c r="C19" s="40"/>
      <c r="D19" s="53"/>
      <c r="E19" s="53"/>
      <c r="F19" s="40"/>
      <c r="G19" s="40"/>
      <c r="H19" s="40"/>
    </row>
    <row r="20" spans="1:15" s="113" customFormat="1" x14ac:dyDescent="0.2">
      <c r="A20" s="159" t="s">
        <v>252</v>
      </c>
      <c r="B20" s="239" t="s">
        <v>119</v>
      </c>
      <c r="C20" s="161"/>
      <c r="D20" s="161"/>
      <c r="E20" s="161"/>
      <c r="F20" s="161"/>
      <c r="G20" s="161"/>
      <c r="H20" s="161"/>
    </row>
    <row r="21" spans="1:15" s="113" customFormat="1" x14ac:dyDescent="0.2">
      <c r="A21" s="159" t="s">
        <v>253</v>
      </c>
      <c r="B21" s="239" t="s">
        <v>119</v>
      </c>
      <c r="C21" s="161"/>
      <c r="D21" s="161"/>
      <c r="E21" s="161"/>
      <c r="F21" s="161"/>
      <c r="G21" s="161"/>
      <c r="H21" s="161"/>
    </row>
    <row r="22" spans="1:15" customFormat="1" ht="15" x14ac:dyDescent="0.2">
      <c r="A22" s="149"/>
    </row>
    <row r="23" spans="1:15" s="113" customFormat="1" x14ac:dyDescent="0.2">
      <c r="A23" s="158" t="s">
        <v>89</v>
      </c>
      <c r="B23" s="153"/>
      <c r="C23" s="40"/>
      <c r="D23" s="53"/>
      <c r="E23" s="53"/>
      <c r="F23" s="40"/>
      <c r="G23" s="40"/>
      <c r="H23" s="40"/>
    </row>
    <row r="24" spans="1:15" s="113" customFormat="1" x14ac:dyDescent="0.2">
      <c r="A24" s="159" t="s">
        <v>252</v>
      </c>
      <c r="B24" s="239" t="s">
        <v>119</v>
      </c>
      <c r="C24" s="161"/>
      <c r="D24" s="161"/>
      <c r="E24" s="161"/>
      <c r="F24" s="161"/>
      <c r="G24" s="161"/>
      <c r="H24" s="161"/>
    </row>
    <row r="25" spans="1:15" s="113" customFormat="1" x14ac:dyDescent="0.2">
      <c r="A25" s="159" t="s">
        <v>253</v>
      </c>
      <c r="B25" s="239" t="s">
        <v>119</v>
      </c>
      <c r="C25" s="161"/>
      <c r="D25" s="161"/>
      <c r="E25" s="161"/>
      <c r="F25" s="161"/>
      <c r="G25" s="161"/>
      <c r="H25" s="161"/>
    </row>
    <row r="26" spans="1:15" s="113" customFormat="1" x14ac:dyDescent="0.2">
      <c r="A26" s="159"/>
      <c r="B26" s="52"/>
      <c r="C26" s="166"/>
      <c r="D26" s="166"/>
      <c r="E26" s="166"/>
      <c r="F26" s="166"/>
      <c r="G26" s="166"/>
      <c r="H26" s="166"/>
    </row>
    <row r="27" spans="1:15" s="113" customFormat="1" x14ac:dyDescent="0.2">
      <c r="A27" s="158" t="s">
        <v>90</v>
      </c>
      <c r="B27" s="153"/>
      <c r="C27" s="40"/>
      <c r="D27" s="53"/>
      <c r="E27" s="53"/>
      <c r="F27" s="40"/>
      <c r="G27" s="40"/>
      <c r="H27" s="40"/>
    </row>
    <row r="28" spans="1:15" s="113" customFormat="1" x14ac:dyDescent="0.2">
      <c r="A28" s="159" t="s">
        <v>252</v>
      </c>
      <c r="B28" s="239" t="s">
        <v>119</v>
      </c>
      <c r="C28" s="161"/>
      <c r="D28" s="161"/>
      <c r="E28" s="161"/>
      <c r="F28" s="161"/>
      <c r="G28" s="161"/>
      <c r="H28" s="161"/>
    </row>
    <row r="29" spans="1:15" s="113" customFormat="1" x14ac:dyDescent="0.2">
      <c r="A29" s="159" t="s">
        <v>253</v>
      </c>
      <c r="B29" s="239" t="s">
        <v>119</v>
      </c>
      <c r="C29" s="161"/>
      <c r="D29" s="161"/>
      <c r="E29" s="161"/>
      <c r="F29" s="161"/>
      <c r="G29" s="161"/>
      <c r="H29" s="161"/>
    </row>
    <row r="30" spans="1:15" customFormat="1" ht="12.6" customHeight="1" x14ac:dyDescent="0.2">
      <c r="A30" s="96"/>
      <c r="O30" s="96"/>
    </row>
    <row r="31" spans="1:15" customFormat="1" ht="26.25" thickBot="1" x14ac:dyDescent="0.25">
      <c r="A31" s="158" t="s">
        <v>254</v>
      </c>
      <c r="B31" s="133" t="s">
        <v>142</v>
      </c>
      <c r="C31" s="133" t="s">
        <v>228</v>
      </c>
      <c r="D31" s="133" t="s">
        <v>228</v>
      </c>
      <c r="E31" s="133" t="s">
        <v>228</v>
      </c>
      <c r="F31" s="133" t="s">
        <v>228</v>
      </c>
      <c r="G31" s="133" t="s">
        <v>228</v>
      </c>
      <c r="H31" s="133" t="s">
        <v>228</v>
      </c>
    </row>
    <row r="32" spans="1:15" customFormat="1" ht="14.25" thickTop="1" thickBot="1" x14ac:dyDescent="0.25">
      <c r="A32" s="159" t="s">
        <v>252</v>
      </c>
      <c r="B32" s="160" t="s">
        <v>119</v>
      </c>
      <c r="C32" s="222">
        <f>C12+C16+C20+C24+C28</f>
        <v>0</v>
      </c>
      <c r="D32" s="222">
        <f t="shared" ref="D32:G32" si="0">D12+D16+D20+D24+D28</f>
        <v>0</v>
      </c>
      <c r="E32" s="222">
        <f t="shared" si="0"/>
        <v>0</v>
      </c>
      <c r="F32" s="222">
        <f t="shared" si="0"/>
        <v>0</v>
      </c>
      <c r="G32" s="222">
        <f t="shared" si="0"/>
        <v>0</v>
      </c>
      <c r="H32" s="222">
        <f>H12+H16+H20+H24+H28</f>
        <v>0</v>
      </c>
    </row>
    <row r="33" spans="1:8" customFormat="1" ht="14.25" thickTop="1" thickBot="1" x14ac:dyDescent="0.25">
      <c r="A33" s="159" t="s">
        <v>253</v>
      </c>
      <c r="B33" s="160" t="s">
        <v>119</v>
      </c>
      <c r="C33" s="222">
        <f>C13+C17+C21+C25+C29</f>
        <v>0</v>
      </c>
      <c r="D33" s="222">
        <f t="shared" ref="D33:H33" si="1">D13+D17+D21+D25+D29</f>
        <v>0</v>
      </c>
      <c r="E33" s="222">
        <f t="shared" si="1"/>
        <v>0</v>
      </c>
      <c r="F33" s="222">
        <f t="shared" si="1"/>
        <v>0</v>
      </c>
      <c r="G33" s="222">
        <f t="shared" si="1"/>
        <v>0</v>
      </c>
      <c r="H33" s="222">
        <f t="shared" si="1"/>
        <v>0</v>
      </c>
    </row>
    <row r="34" spans="1:8" customFormat="1" ht="13.5" thickTop="1" x14ac:dyDescent="0.2"/>
    <row r="35" spans="1:8" customFormat="1" x14ac:dyDescent="0.2"/>
    <row r="36" spans="1:8" customFormat="1" x14ac:dyDescent="0.2"/>
    <row r="37" spans="1:8" customFormat="1" x14ac:dyDescent="0.2"/>
    <row r="38" spans="1:8" customFormat="1" x14ac:dyDescent="0.2"/>
    <row r="39" spans="1:8" customFormat="1" x14ac:dyDescent="0.2"/>
    <row r="40" spans="1:8" customFormat="1" x14ac:dyDescent="0.2"/>
    <row r="41" spans="1:8" customFormat="1" x14ac:dyDescent="0.2"/>
    <row r="42" spans="1:8" customFormat="1" x14ac:dyDescent="0.2"/>
    <row r="43" spans="1:8" customFormat="1" x14ac:dyDescent="0.2"/>
    <row r="44" spans="1:8" customFormat="1" x14ac:dyDescent="0.2"/>
    <row r="45" spans="1:8" customFormat="1" x14ac:dyDescent="0.2"/>
    <row r="46" spans="1:8" customFormat="1" x14ac:dyDescent="0.2"/>
    <row r="47" spans="1:8" customFormat="1" x14ac:dyDescent="0.2"/>
    <row r="48" spans="1:8" customFormat="1" x14ac:dyDescent="0.2"/>
    <row r="49" spans="1:1" customFormat="1" x14ac:dyDescent="0.2"/>
    <row r="50" spans="1:1" customFormat="1" x14ac:dyDescent="0.2"/>
    <row r="51" spans="1:1" customFormat="1" x14ac:dyDescent="0.2"/>
    <row r="52" spans="1:1" customFormat="1" x14ac:dyDescent="0.2"/>
    <row r="53" spans="1:1" customFormat="1" x14ac:dyDescent="0.2"/>
    <row r="54" spans="1:1" customFormat="1" x14ac:dyDescent="0.2"/>
    <row r="55" spans="1:1" customFormat="1" x14ac:dyDescent="0.2"/>
    <row r="56" spans="1:1" customFormat="1" x14ac:dyDescent="0.2"/>
    <row r="57" spans="1:1" customFormat="1" x14ac:dyDescent="0.2"/>
    <row r="58" spans="1:1" customFormat="1" x14ac:dyDescent="0.2"/>
    <row r="59" spans="1:1" customFormat="1" x14ac:dyDescent="0.2"/>
    <row r="60" spans="1:1" customFormat="1" x14ac:dyDescent="0.2"/>
    <row r="61" spans="1:1" customFormat="1" x14ac:dyDescent="0.2"/>
    <row r="62" spans="1:1" customFormat="1" x14ac:dyDescent="0.2">
      <c r="A62" s="96"/>
    </row>
    <row r="63" spans="1:1" customFormat="1" x14ac:dyDescent="0.2"/>
    <row r="64" spans="1:1"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spans="1:1" customFormat="1" x14ac:dyDescent="0.2"/>
    <row r="82" spans="1:1" customFormat="1" x14ac:dyDescent="0.2"/>
    <row r="83" spans="1:1" customFormat="1" x14ac:dyDescent="0.2"/>
    <row r="84" spans="1:1" customFormat="1" x14ac:dyDescent="0.2"/>
    <row r="85" spans="1:1" customFormat="1" x14ac:dyDescent="0.2"/>
    <row r="86" spans="1:1" customFormat="1" x14ac:dyDescent="0.2"/>
    <row r="87" spans="1:1" customFormat="1" x14ac:dyDescent="0.2"/>
    <row r="88" spans="1:1" customFormat="1" x14ac:dyDescent="0.2"/>
    <row r="89" spans="1:1" customFormat="1" x14ac:dyDescent="0.2"/>
    <row r="90" spans="1:1" customFormat="1" x14ac:dyDescent="0.2">
      <c r="A90" s="96"/>
    </row>
    <row r="91" spans="1:1" customFormat="1" x14ac:dyDescent="0.2"/>
    <row r="92" spans="1:1" customFormat="1" x14ac:dyDescent="0.2"/>
    <row r="93" spans="1:1" customFormat="1" x14ac:dyDescent="0.2"/>
    <row r="94" spans="1:1" customFormat="1" x14ac:dyDescent="0.2"/>
    <row r="95" spans="1:1" customFormat="1" x14ac:dyDescent="0.2"/>
    <row r="96" spans="1:1"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sheetData>
  <mergeCells count="1">
    <mergeCell ref="H2:H3"/>
  </mergeCells>
  <phoneticPr fontId="0" type="noConversion"/>
  <hyperlinks>
    <hyperlink ref="H2:H3" location="INHALT!A1" display="zurück zum Inhalt" xr:uid="{00000000-0004-0000-0600-000000000000}"/>
  </hyperlinks>
  <printOptions horizontalCentered="1"/>
  <pageMargins left="0.78740157480314965" right="0.78740157480314965" top="0.98425196850393704" bottom="0.98425196850393704" header="0.51181102362204722" footer="0.51181102362204722"/>
  <pageSetup paperSize="9" scale="59" orientation="landscape" r:id="rId1"/>
  <headerFooter alignWithMargins="0">
    <oddFooter>Seite &amp;P von &amp;N</oddFooter>
  </headerFooter>
  <rowBreaks count="2" manualBreakCount="2">
    <brk id="20" max="14" man="1"/>
    <brk id="79" max="1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A87C65-5A64-409D-81B4-75543DF01889}">
          <x14:formula1>
            <xm:f>Stammdaten!$B$36:$B$40</xm:f>
          </x14:formula1>
          <xm:sqref>A11 A15 A19 A23 A27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0631F-3685-4504-99C2-DD78B1A4ADB9}">
  <sheetPr>
    <tabColor theme="6"/>
    <pageSetUpPr fitToPage="1"/>
  </sheetPr>
  <dimension ref="A1:I39"/>
  <sheetViews>
    <sheetView showGridLines="0" workbookViewId="0"/>
  </sheetViews>
  <sheetFormatPr baseColWidth="10" defaultColWidth="11.42578125" defaultRowHeight="12.75" x14ac:dyDescent="0.2"/>
  <cols>
    <col min="1" max="1" width="33.85546875" style="27" customWidth="1"/>
    <col min="2" max="2" width="12.5703125" style="27" customWidth="1"/>
    <col min="3" max="9" width="15.5703125" style="27" customWidth="1"/>
    <col min="10" max="16384" width="11.42578125" style="27"/>
  </cols>
  <sheetData>
    <row r="1" spans="1:9" ht="13.5" thickBot="1" x14ac:dyDescent="0.25">
      <c r="A1" s="18"/>
      <c r="B1" s="18"/>
      <c r="C1" s="18"/>
      <c r="D1" s="18"/>
      <c r="E1" s="18"/>
      <c r="F1" s="19"/>
      <c r="G1" s="19"/>
      <c r="H1" s="19"/>
      <c r="I1" s="19"/>
    </row>
    <row r="2" spans="1:9" ht="19.5" customHeight="1" x14ac:dyDescent="0.2">
      <c r="A2" s="715" t="s">
        <v>46</v>
      </c>
      <c r="B2" s="715"/>
      <c r="C2" s="715"/>
      <c r="E2" s="18"/>
      <c r="G2" s="19"/>
      <c r="H2" s="775" t="s">
        <v>100</v>
      </c>
    </row>
    <row r="3" spans="1:9" ht="15.75" thickBot="1" x14ac:dyDescent="0.25">
      <c r="A3" s="18"/>
      <c r="B3" s="18"/>
      <c r="C3" s="41"/>
      <c r="E3" s="18"/>
      <c r="G3" s="19"/>
      <c r="H3" s="776"/>
    </row>
    <row r="4" spans="1:9" x14ac:dyDescent="0.2">
      <c r="A4" s="21" t="s">
        <v>24</v>
      </c>
      <c r="B4" s="22">
        <f>Stammdaten!B15</f>
        <v>0</v>
      </c>
      <c r="C4" s="19"/>
      <c r="D4" s="23"/>
      <c r="E4" s="19"/>
      <c r="F4" s="19"/>
      <c r="G4" s="19"/>
      <c r="H4" s="19"/>
    </row>
    <row r="5" spans="1:9" ht="13.5" thickBot="1" x14ac:dyDescent="0.25">
      <c r="A5" s="51" t="s">
        <v>25</v>
      </c>
      <c r="B5" s="26" t="str">
        <f>IF(Stammdaten!A10="","", Stammdaten!A10)</f>
        <v/>
      </c>
      <c r="C5" s="25"/>
      <c r="D5" s="43"/>
      <c r="E5" s="42"/>
      <c r="F5" s="42"/>
      <c r="G5" s="25"/>
      <c r="H5" s="25"/>
    </row>
    <row r="8" spans="1:9" x14ac:dyDescent="0.2">
      <c r="A8" s="172" t="s">
        <v>101</v>
      </c>
      <c r="B8" s="75"/>
      <c r="C8" s="75"/>
      <c r="D8" s="75"/>
      <c r="E8" s="75"/>
      <c r="F8" s="188"/>
      <c r="G8" s="188"/>
      <c r="H8" s="79"/>
    </row>
    <row r="9" spans="1:9" ht="38.450000000000003" customHeight="1" x14ac:dyDescent="0.2">
      <c r="A9" s="767" t="s">
        <v>255</v>
      </c>
      <c r="B9" s="768"/>
      <c r="C9" s="768"/>
      <c r="D9" s="768"/>
      <c r="E9" s="768"/>
      <c r="F9" s="768"/>
      <c r="G9" s="768"/>
      <c r="H9" s="769"/>
    </row>
    <row r="10" spans="1:9" ht="7.5" customHeight="1" x14ac:dyDescent="0.2">
      <c r="A10" s="59"/>
      <c r="B10" s="75"/>
      <c r="C10" s="75"/>
      <c r="D10" s="75"/>
      <c r="E10" s="75"/>
      <c r="F10" s="188"/>
      <c r="G10" s="188"/>
      <c r="H10" s="78"/>
    </row>
    <row r="13" spans="1:9" s="40" customFormat="1" ht="31.5" customHeight="1" x14ac:dyDescent="0.2">
      <c r="A13" s="777" t="s">
        <v>251</v>
      </c>
      <c r="B13" s="779" t="s">
        <v>142</v>
      </c>
      <c r="C13" s="484">
        <f>Stammdaten!D31</f>
        <v>2023</v>
      </c>
      <c r="D13" s="483">
        <f>C13+1</f>
        <v>2024</v>
      </c>
      <c r="E13" s="483">
        <f>D13+1</f>
        <v>2025</v>
      </c>
      <c r="F13" s="483">
        <f>E13+1</f>
        <v>2026</v>
      </c>
      <c r="G13" s="483">
        <f>F13+1</f>
        <v>2027</v>
      </c>
      <c r="H13" s="179">
        <f>G13+1</f>
        <v>2028</v>
      </c>
    </row>
    <row r="14" spans="1:9" s="40" customFormat="1" x14ac:dyDescent="0.2">
      <c r="A14" s="778"/>
      <c r="B14" s="780"/>
      <c r="C14" s="178" t="s">
        <v>228</v>
      </c>
      <c r="D14" s="179" t="s">
        <v>228</v>
      </c>
      <c r="E14" s="179" t="s">
        <v>228</v>
      </c>
      <c r="F14" s="179" t="s">
        <v>228</v>
      </c>
      <c r="G14" s="179" t="s">
        <v>228</v>
      </c>
      <c r="H14" s="179" t="s">
        <v>228</v>
      </c>
    </row>
    <row r="15" spans="1:9" s="40" customFormat="1" x14ac:dyDescent="0.2">
      <c r="A15" s="180"/>
      <c r="B15" s="181"/>
      <c r="C15" s="182"/>
      <c r="D15" s="183"/>
      <c r="E15" s="183"/>
      <c r="F15" s="183"/>
      <c r="G15" s="183"/>
      <c r="H15" s="183"/>
    </row>
    <row r="16" spans="1:9" s="40" customFormat="1" x14ac:dyDescent="0.2">
      <c r="A16" s="180"/>
      <c r="B16" s="181"/>
      <c r="C16" s="182"/>
      <c r="D16" s="183"/>
      <c r="E16" s="183"/>
      <c r="F16" s="183"/>
      <c r="G16" s="183"/>
      <c r="H16" s="183"/>
    </row>
    <row r="17" spans="1:8" s="40" customFormat="1" x14ac:dyDescent="0.2">
      <c r="A17" s="180"/>
      <c r="B17" s="181"/>
      <c r="C17" s="182"/>
      <c r="D17" s="183"/>
      <c r="E17" s="183"/>
      <c r="F17" s="183"/>
      <c r="G17" s="183"/>
      <c r="H17" s="183"/>
    </row>
    <row r="18" spans="1:8" s="40" customFormat="1" x14ac:dyDescent="0.2">
      <c r="A18" s="180"/>
      <c r="B18" s="181"/>
      <c r="C18" s="182"/>
      <c r="D18" s="183"/>
      <c r="E18" s="183"/>
      <c r="F18" s="183"/>
      <c r="G18" s="183"/>
      <c r="H18" s="183"/>
    </row>
    <row r="19" spans="1:8" s="40" customFormat="1" x14ac:dyDescent="0.2">
      <c r="A19" s="184"/>
      <c r="B19" s="181"/>
      <c r="C19" s="182"/>
      <c r="D19" s="183"/>
      <c r="E19" s="183"/>
      <c r="F19" s="183"/>
      <c r="G19" s="183"/>
      <c r="H19" s="183"/>
    </row>
    <row r="20" spans="1:8" s="40" customFormat="1" x14ac:dyDescent="0.2">
      <c r="A20" s="276"/>
      <c r="B20" s="181"/>
      <c r="C20" s="182"/>
      <c r="D20" s="183"/>
      <c r="E20" s="183"/>
      <c r="F20" s="183"/>
      <c r="G20" s="183"/>
      <c r="H20" s="183"/>
    </row>
    <row r="21" spans="1:8" s="40" customFormat="1" x14ac:dyDescent="0.2">
      <c r="A21" s="275"/>
      <c r="B21" s="181"/>
      <c r="C21" s="182"/>
      <c r="D21" s="183"/>
      <c r="E21" s="183"/>
      <c r="F21" s="183"/>
      <c r="G21" s="183"/>
      <c r="H21" s="183"/>
    </row>
    <row r="22" spans="1:8" s="40" customFormat="1" x14ac:dyDescent="0.2">
      <c r="A22" s="185"/>
      <c r="B22" s="181"/>
      <c r="C22" s="182"/>
      <c r="D22" s="183"/>
      <c r="E22" s="183"/>
      <c r="F22" s="183"/>
      <c r="G22" s="183"/>
      <c r="H22" s="183"/>
    </row>
    <row r="23" spans="1:8" s="40" customFormat="1" x14ac:dyDescent="0.2">
      <c r="A23" s="185"/>
      <c r="B23" s="181"/>
      <c r="C23" s="182"/>
      <c r="D23" s="183"/>
      <c r="E23" s="183"/>
      <c r="F23" s="183"/>
      <c r="G23" s="183"/>
      <c r="H23" s="183"/>
    </row>
    <row r="24" spans="1:8" s="40" customFormat="1" x14ac:dyDescent="0.2">
      <c r="A24" s="185"/>
      <c r="B24" s="181"/>
      <c r="C24" s="182"/>
      <c r="D24" s="183"/>
      <c r="E24" s="183"/>
      <c r="F24" s="183"/>
      <c r="G24" s="183"/>
      <c r="H24" s="183"/>
    </row>
    <row r="25" spans="1:8" s="40" customFormat="1" x14ac:dyDescent="0.2">
      <c r="A25" s="185"/>
      <c r="B25" s="181"/>
      <c r="C25" s="182"/>
      <c r="D25" s="183"/>
      <c r="E25" s="183"/>
      <c r="F25" s="183"/>
      <c r="G25" s="183"/>
      <c r="H25" s="183"/>
    </row>
    <row r="26" spans="1:8" s="40" customFormat="1" x14ac:dyDescent="0.2">
      <c r="A26" s="185"/>
      <c r="B26" s="181"/>
      <c r="C26" s="182"/>
      <c r="D26" s="183"/>
      <c r="E26" s="183"/>
      <c r="F26" s="183"/>
      <c r="G26" s="183"/>
      <c r="H26" s="183"/>
    </row>
    <row r="27" spans="1:8" s="40" customFormat="1" x14ac:dyDescent="0.2">
      <c r="A27" s="185"/>
      <c r="B27" s="181"/>
      <c r="C27" s="182"/>
      <c r="D27" s="183"/>
      <c r="E27" s="183"/>
      <c r="F27" s="183"/>
      <c r="G27" s="183"/>
      <c r="H27" s="183"/>
    </row>
    <row r="28" spans="1:8" s="40" customFormat="1" x14ac:dyDescent="0.2">
      <c r="A28" s="185"/>
      <c r="B28" s="181"/>
      <c r="C28" s="182"/>
      <c r="D28" s="183"/>
      <c r="E28" s="183"/>
      <c r="F28" s="183"/>
      <c r="G28" s="183"/>
      <c r="H28" s="183"/>
    </row>
    <row r="29" spans="1:8" s="40" customFormat="1" x14ac:dyDescent="0.2">
      <c r="A29" s="185"/>
      <c r="B29" s="181"/>
      <c r="C29" s="182"/>
      <c r="D29" s="183"/>
      <c r="E29" s="183"/>
      <c r="F29" s="183"/>
      <c r="G29" s="183"/>
      <c r="H29" s="183"/>
    </row>
    <row r="30" spans="1:8" s="40" customFormat="1" x14ac:dyDescent="0.2">
      <c r="A30" s="185"/>
      <c r="B30" s="181"/>
      <c r="C30" s="182"/>
      <c r="D30" s="183"/>
      <c r="E30" s="183"/>
      <c r="F30" s="183"/>
      <c r="G30" s="183"/>
      <c r="H30" s="183"/>
    </row>
    <row r="31" spans="1:8" s="40" customFormat="1" x14ac:dyDescent="0.2">
      <c r="A31" s="185"/>
      <c r="B31" s="181"/>
      <c r="C31" s="182"/>
      <c r="D31" s="183"/>
      <c r="E31" s="183"/>
      <c r="F31" s="183"/>
      <c r="G31" s="183"/>
      <c r="H31" s="183"/>
    </row>
    <row r="32" spans="1:8" s="40" customFormat="1" x14ac:dyDescent="0.2">
      <c r="A32" s="185"/>
      <c r="B32" s="181"/>
      <c r="C32" s="182"/>
      <c r="D32" s="183"/>
      <c r="E32" s="183"/>
      <c r="F32" s="183"/>
      <c r="G32" s="183"/>
      <c r="H32" s="183"/>
    </row>
    <row r="33" spans="1:8" s="40" customFormat="1" x14ac:dyDescent="0.2">
      <c r="A33" s="185"/>
      <c r="B33" s="181"/>
      <c r="C33" s="182"/>
      <c r="D33" s="183"/>
      <c r="E33" s="183"/>
      <c r="F33" s="183"/>
      <c r="G33" s="183"/>
      <c r="H33" s="183"/>
    </row>
    <row r="34" spans="1:8" s="40" customFormat="1" x14ac:dyDescent="0.2">
      <c r="A34" s="185"/>
      <c r="B34" s="181"/>
      <c r="C34" s="182"/>
      <c r="D34" s="183"/>
      <c r="E34" s="183"/>
      <c r="F34" s="183"/>
      <c r="G34" s="183"/>
      <c r="H34" s="183"/>
    </row>
    <row r="35" spans="1:8" s="40" customFormat="1" x14ac:dyDescent="0.2">
      <c r="A35" s="185"/>
      <c r="B35" s="181"/>
      <c r="C35" s="182"/>
      <c r="D35" s="183"/>
      <c r="E35" s="183"/>
      <c r="F35" s="183"/>
      <c r="G35" s="183"/>
      <c r="H35" s="183"/>
    </row>
    <row r="36" spans="1:8" s="40" customFormat="1" x14ac:dyDescent="0.2">
      <c r="A36" s="185"/>
      <c r="B36" s="181"/>
      <c r="C36" s="182"/>
      <c r="D36" s="183"/>
      <c r="E36" s="183"/>
      <c r="F36" s="183"/>
      <c r="G36" s="183"/>
      <c r="H36" s="183"/>
    </row>
    <row r="37" spans="1:8" s="40" customFormat="1" x14ac:dyDescent="0.2">
      <c r="A37" s="185"/>
      <c r="B37" s="181"/>
      <c r="C37" s="182"/>
      <c r="D37" s="183"/>
      <c r="E37" s="183"/>
      <c r="F37" s="183"/>
      <c r="G37" s="183"/>
      <c r="H37" s="183"/>
    </row>
    <row r="38" spans="1:8" s="40" customFormat="1" x14ac:dyDescent="0.2">
      <c r="A38" s="185"/>
      <c r="B38" s="181"/>
      <c r="C38" s="182"/>
      <c r="D38" s="183"/>
      <c r="E38" s="183"/>
      <c r="F38" s="183"/>
      <c r="G38" s="183"/>
      <c r="H38" s="183"/>
    </row>
    <row r="39" spans="1:8" s="40" customFormat="1" x14ac:dyDescent="0.2">
      <c r="A39" s="185"/>
      <c r="B39" s="181"/>
      <c r="C39" s="182"/>
      <c r="D39" s="183"/>
      <c r="E39" s="183"/>
      <c r="F39" s="183"/>
      <c r="G39" s="183"/>
      <c r="H39" s="183"/>
    </row>
  </sheetData>
  <mergeCells count="5">
    <mergeCell ref="A2:C2"/>
    <mergeCell ref="H2:H3"/>
    <mergeCell ref="A9:H9"/>
    <mergeCell ref="A13:A14"/>
    <mergeCell ref="B13:B14"/>
  </mergeCells>
  <hyperlinks>
    <hyperlink ref="H2:H3" location="Inhalt!A1" display="zurück zum Inhalt" xr:uid="{07869FED-F829-4E18-9999-30435CFEA2D3}"/>
  </hyperlinks>
  <pageMargins left="0.78740157480314965" right="0.78740157480314965" top="0.98425196850393704" bottom="0.98425196850393704" header="0.51181102362204722" footer="0.51181102362204722"/>
  <pageSetup paperSize="9" scale="52" orientation="landscape" r:id="rId1"/>
  <headerFooter alignWithMargins="0">
    <oddFooter>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F0D2-321F-4AE1-A26A-47FC945F1727}">
  <sheetPr>
    <tabColor theme="6"/>
  </sheetPr>
  <dimension ref="A1:AM36"/>
  <sheetViews>
    <sheetView showGridLines="0" workbookViewId="0"/>
  </sheetViews>
  <sheetFormatPr baseColWidth="10" defaultColWidth="11.42578125" defaultRowHeight="12.75" x14ac:dyDescent="0.2"/>
  <cols>
    <col min="1" max="1" width="31.42578125" customWidth="1"/>
    <col min="2" max="2" width="17.42578125" customWidth="1"/>
    <col min="3" max="32" width="15.5703125" customWidth="1"/>
  </cols>
  <sheetData>
    <row r="1" spans="1:39" x14ac:dyDescent="0.2">
      <c r="A1" s="7"/>
      <c r="B1" s="7"/>
      <c r="C1" s="7"/>
      <c r="D1" s="7"/>
      <c r="E1" s="7"/>
      <c r="F1" s="7"/>
      <c r="G1" s="7"/>
      <c r="H1" s="7"/>
      <c r="I1" s="7"/>
      <c r="J1" s="9"/>
    </row>
    <row r="2" spans="1:39" ht="22.5" x14ac:dyDescent="0.3">
      <c r="A2" s="782" t="s">
        <v>60</v>
      </c>
      <c r="B2" s="782"/>
      <c r="C2" s="9"/>
      <c r="D2" s="8"/>
      <c r="F2" s="9"/>
      <c r="G2" s="8"/>
      <c r="H2" s="7"/>
      <c r="I2" s="7"/>
      <c r="J2" s="9"/>
      <c r="AG2" s="97"/>
      <c r="AH2" s="97"/>
      <c r="AI2" s="97"/>
      <c r="AJ2" s="97"/>
      <c r="AK2" s="97"/>
      <c r="AL2" s="97"/>
      <c r="AM2" s="97"/>
    </row>
    <row r="3" spans="1:39" ht="15" x14ac:dyDescent="0.2">
      <c r="A3" s="7"/>
      <c r="B3" s="7"/>
      <c r="C3" s="7"/>
      <c r="D3" s="10"/>
      <c r="F3" s="9"/>
      <c r="G3" s="7"/>
      <c r="H3" s="783" t="s">
        <v>100</v>
      </c>
      <c r="I3" s="7"/>
      <c r="J3" s="9"/>
      <c r="AG3" s="97"/>
      <c r="AH3" s="97"/>
      <c r="AI3" s="97"/>
      <c r="AJ3" s="97"/>
      <c r="AK3" s="97"/>
      <c r="AL3" s="97"/>
      <c r="AM3" s="97"/>
    </row>
    <row r="4" spans="1:39" x14ac:dyDescent="0.2">
      <c r="A4" s="21" t="s">
        <v>24</v>
      </c>
      <c r="B4" s="7">
        <f>Stammdaten!B15</f>
        <v>0</v>
      </c>
      <c r="C4" s="12"/>
      <c r="D4" s="9"/>
      <c r="E4" s="6"/>
      <c r="F4" s="6"/>
      <c r="G4" s="6"/>
      <c r="H4" s="783"/>
      <c r="I4" s="9"/>
      <c r="J4" s="9"/>
      <c r="AG4" s="97"/>
      <c r="AH4" s="97"/>
      <c r="AI4" s="97"/>
      <c r="AJ4" s="97"/>
      <c r="AK4" s="97"/>
      <c r="AL4" s="97"/>
      <c r="AM4" s="97"/>
    </row>
    <row r="5" spans="1:39" ht="13.5" thickBot="1" x14ac:dyDescent="0.25">
      <c r="A5" s="51" t="s">
        <v>25</v>
      </c>
      <c r="B5" s="26">
        <f>Stammdaten!B5</f>
        <v>0</v>
      </c>
      <c r="C5" s="26"/>
      <c r="D5" s="11"/>
      <c r="E5" s="11"/>
      <c r="F5" s="11"/>
      <c r="G5" s="11"/>
      <c r="H5" s="11"/>
      <c r="I5" s="9"/>
      <c r="J5" s="9"/>
      <c r="AG5" s="97"/>
      <c r="AH5" s="97"/>
      <c r="AI5" s="97"/>
      <c r="AJ5" s="97"/>
      <c r="AK5" s="97"/>
      <c r="AL5" s="97"/>
      <c r="AM5" s="97"/>
    </row>
    <row r="6" spans="1:39" x14ac:dyDescent="0.2">
      <c r="AG6" s="97"/>
      <c r="AH6" s="97"/>
      <c r="AI6" s="97"/>
      <c r="AJ6" s="97"/>
      <c r="AK6" s="97"/>
      <c r="AL6" s="97"/>
      <c r="AM6" s="97"/>
    </row>
    <row r="7" spans="1:39" x14ac:dyDescent="0.2">
      <c r="AG7" s="97"/>
      <c r="AH7" s="97"/>
      <c r="AI7" s="97"/>
      <c r="AJ7" s="97"/>
      <c r="AK7" s="97"/>
      <c r="AL7" s="97"/>
      <c r="AM7" s="97"/>
    </row>
    <row r="8" spans="1:39" s="97" customFormat="1" x14ac:dyDescent="0.2">
      <c r="A8" s="189" t="s">
        <v>214</v>
      </c>
      <c r="B8" s="191"/>
      <c r="C8" s="191"/>
      <c r="D8" s="191"/>
      <c r="E8" s="191"/>
      <c r="F8" s="191"/>
      <c r="G8" s="191"/>
      <c r="H8" s="191"/>
      <c r="I8" s="205"/>
    </row>
    <row r="9" spans="1:39" s="97" customFormat="1" ht="39" customHeight="1" x14ac:dyDescent="0.2">
      <c r="A9" s="784" t="s">
        <v>256</v>
      </c>
      <c r="B9" s="785"/>
      <c r="C9" s="785"/>
      <c r="D9" s="785"/>
      <c r="E9" s="785"/>
      <c r="F9" s="785"/>
      <c r="G9" s="785"/>
      <c r="H9" s="785"/>
      <c r="I9" s="338"/>
      <c r="J9" s="193"/>
      <c r="K9" s="193"/>
      <c r="L9" s="193"/>
      <c r="M9" s="193"/>
      <c r="N9" s="193"/>
      <c r="O9" s="193"/>
      <c r="P9" s="193"/>
      <c r="Q9" s="193"/>
      <c r="R9" s="193"/>
      <c r="S9" s="193"/>
      <c r="T9" s="193"/>
      <c r="U9" s="193"/>
      <c r="V9" s="193"/>
      <c r="W9" s="193"/>
      <c r="X9" s="193"/>
      <c r="Y9" s="193"/>
      <c r="Z9" s="193"/>
      <c r="AA9" s="193"/>
      <c r="AB9" s="193"/>
      <c r="AC9" s="193"/>
      <c r="AD9" s="193"/>
      <c r="AE9" s="193"/>
      <c r="AF9" s="193"/>
    </row>
    <row r="10" spans="1:39" s="97" customFormat="1" x14ac:dyDescent="0.2">
      <c r="A10" s="196"/>
      <c r="B10" s="197"/>
      <c r="C10" s="197"/>
      <c r="D10" s="197"/>
      <c r="E10" s="197"/>
      <c r="F10" s="197"/>
      <c r="G10" s="197"/>
      <c r="H10" s="197"/>
      <c r="I10" s="338"/>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row>
    <row r="11" spans="1:39" s="97" customFormat="1" x14ac:dyDescent="0.2">
      <c r="A11" s="195"/>
      <c r="B11" s="195"/>
      <c r="C11" s="195"/>
      <c r="D11" s="195"/>
      <c r="E11" s="195"/>
      <c r="F11" s="195"/>
      <c r="G11" s="195"/>
      <c r="H11" s="195"/>
      <c r="I11" s="192"/>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1:39" s="97" customFormat="1" x14ac:dyDescent="0.2">
      <c r="A12" s="1"/>
      <c r="B12" s="116"/>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row>
    <row r="13" spans="1:39" s="97" customFormat="1" ht="15" x14ac:dyDescent="0.2">
      <c r="A13" s="781" t="s">
        <v>257</v>
      </c>
      <c r="B13" s="781"/>
      <c r="C13" s="781"/>
      <c r="D13" s="781"/>
      <c r="E13" s="781"/>
      <c r="F13" s="781"/>
      <c r="G13" s="781"/>
      <c r="H13" s="781"/>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row>
    <row r="14" spans="1:39" ht="15" x14ac:dyDescent="0.2">
      <c r="A14" s="279" t="s">
        <v>258</v>
      </c>
      <c r="B14" s="17" t="s">
        <v>142</v>
      </c>
      <c r="C14" s="252">
        <f>Stammdaten!D31</f>
        <v>2023</v>
      </c>
      <c r="D14" s="252">
        <f>C14+1</f>
        <v>2024</v>
      </c>
      <c r="E14" s="252">
        <f>D14+1</f>
        <v>2025</v>
      </c>
      <c r="F14" s="252">
        <f>E14+1</f>
        <v>2026</v>
      </c>
      <c r="G14" s="252">
        <f>F14+1</f>
        <v>2027</v>
      </c>
      <c r="H14" s="39">
        <f>G14+1</f>
        <v>2028</v>
      </c>
      <c r="I14" s="253"/>
      <c r="J14" s="253"/>
      <c r="K14" s="253"/>
      <c r="L14" s="253"/>
      <c r="M14" s="253"/>
      <c r="N14" s="253"/>
      <c r="O14" s="253"/>
      <c r="P14" s="253"/>
      <c r="Q14" s="253"/>
      <c r="R14" s="253"/>
      <c r="S14" s="253"/>
      <c r="T14" s="253"/>
      <c r="U14" s="253"/>
      <c r="V14" s="253"/>
      <c r="W14" s="253"/>
      <c r="X14" s="253"/>
      <c r="Y14" s="97"/>
      <c r="Z14" s="97"/>
      <c r="AA14" s="97"/>
      <c r="AB14" s="97"/>
      <c r="AC14" s="97"/>
      <c r="AD14" s="97"/>
      <c r="AE14" s="97"/>
    </row>
    <row r="15" spans="1:39" ht="15" x14ac:dyDescent="0.2">
      <c r="A15" s="260" t="s">
        <v>259</v>
      </c>
      <c r="B15" s="256" t="s">
        <v>260</v>
      </c>
      <c r="C15" s="126"/>
      <c r="D15" s="126"/>
      <c r="E15" s="126"/>
      <c r="F15" s="126"/>
      <c r="G15" s="126"/>
      <c r="H15" s="126"/>
      <c r="I15" s="258"/>
      <c r="J15" s="258"/>
      <c r="K15" s="258"/>
      <c r="L15" s="258"/>
      <c r="M15" s="258"/>
      <c r="N15" s="258"/>
      <c r="O15" s="258"/>
      <c r="P15" s="258"/>
      <c r="Q15" s="258"/>
      <c r="R15" s="258"/>
      <c r="S15" s="258"/>
      <c r="T15" s="258"/>
      <c r="U15" s="258"/>
      <c r="V15" s="258"/>
      <c r="W15" s="258"/>
      <c r="X15" s="258"/>
      <c r="Y15" s="115"/>
      <c r="Z15" s="99"/>
      <c r="AA15" s="98"/>
      <c r="AB15" s="98"/>
      <c r="AC15" s="98"/>
      <c r="AD15" s="98"/>
      <c r="AE15" s="97"/>
    </row>
    <row r="16" spans="1:39" ht="15" x14ac:dyDescent="0.2">
      <c r="A16" s="260" t="s">
        <v>261</v>
      </c>
      <c r="B16" s="256" t="s">
        <v>260</v>
      </c>
      <c r="C16" s="126"/>
      <c r="D16" s="126"/>
      <c r="E16" s="126"/>
      <c r="F16" s="126"/>
      <c r="G16" s="126"/>
      <c r="H16" s="126"/>
    </row>
    <row r="17" spans="1:31" ht="15" x14ac:dyDescent="0.2">
      <c r="A17" s="260" t="s">
        <v>262</v>
      </c>
      <c r="B17" s="256" t="s">
        <v>260</v>
      </c>
      <c r="C17" s="126"/>
      <c r="D17" s="126"/>
      <c r="E17" s="126"/>
      <c r="F17" s="126"/>
      <c r="G17" s="126"/>
      <c r="H17" s="126"/>
    </row>
    <row r="18" spans="1:31" ht="15" x14ac:dyDescent="0.2">
      <c r="A18" s="260" t="s">
        <v>263</v>
      </c>
      <c r="B18" s="256" t="s">
        <v>260</v>
      </c>
      <c r="C18" s="126"/>
      <c r="D18" s="126"/>
      <c r="E18" s="126"/>
      <c r="F18" s="126"/>
      <c r="G18" s="126"/>
      <c r="H18" s="126"/>
    </row>
    <row r="19" spans="1:31" ht="15" x14ac:dyDescent="0.2">
      <c r="A19" s="260" t="s">
        <v>264</v>
      </c>
      <c r="B19" s="256" t="s">
        <v>260</v>
      </c>
      <c r="C19" s="126"/>
      <c r="D19" s="126"/>
      <c r="E19" s="126"/>
      <c r="F19" s="126"/>
      <c r="G19" s="126"/>
      <c r="H19" s="126"/>
    </row>
    <row r="20" spans="1:31" ht="15" x14ac:dyDescent="0.2">
      <c r="A20" s="384"/>
      <c r="B20" s="36"/>
      <c r="C20" s="385"/>
      <c r="D20" s="385"/>
      <c r="E20" s="385"/>
      <c r="F20" s="385"/>
      <c r="G20" s="385"/>
      <c r="H20" s="385"/>
    </row>
    <row r="22" spans="1:31" ht="15" x14ac:dyDescent="0.2">
      <c r="A22" s="781" t="s">
        <v>265</v>
      </c>
      <c r="B22" s="781"/>
      <c r="C22" s="781"/>
      <c r="D22" s="781"/>
      <c r="E22" s="781"/>
      <c r="F22" s="781"/>
      <c r="G22" s="781"/>
      <c r="H22" s="781"/>
    </row>
    <row r="23" spans="1:31" ht="15" x14ac:dyDescent="0.2">
      <c r="A23" s="279" t="s">
        <v>258</v>
      </c>
      <c r="B23" s="17" t="s">
        <v>142</v>
      </c>
      <c r="C23" s="252">
        <f>C14</f>
        <v>2023</v>
      </c>
      <c r="D23" s="252">
        <f>C23+1</f>
        <v>2024</v>
      </c>
      <c r="E23" s="252">
        <f>D23+1</f>
        <v>2025</v>
      </c>
      <c r="F23" s="252">
        <f>E23+1</f>
        <v>2026</v>
      </c>
      <c r="G23" s="252">
        <f>F23+1</f>
        <v>2027</v>
      </c>
      <c r="H23" s="39">
        <f>G23+1</f>
        <v>2028</v>
      </c>
      <c r="I23" s="253"/>
      <c r="J23" s="253"/>
      <c r="K23" s="253"/>
      <c r="L23" s="253"/>
      <c r="M23" s="253"/>
      <c r="N23" s="253"/>
      <c r="O23" s="253"/>
      <c r="P23" s="253"/>
      <c r="Q23" s="253"/>
      <c r="R23" s="253"/>
      <c r="S23" s="253"/>
      <c r="T23" s="253"/>
      <c r="U23" s="253"/>
      <c r="V23" s="253"/>
      <c r="W23" s="253"/>
      <c r="X23" s="253"/>
      <c r="Y23" s="97"/>
      <c r="Z23" s="97"/>
      <c r="AA23" s="97"/>
      <c r="AB23" s="97"/>
      <c r="AC23" s="97"/>
      <c r="AD23" s="97"/>
      <c r="AE23" s="97"/>
    </row>
    <row r="24" spans="1:31" ht="15" x14ac:dyDescent="0.2">
      <c r="A24" s="260" t="s">
        <v>259</v>
      </c>
      <c r="B24" s="256" t="s">
        <v>260</v>
      </c>
      <c r="C24" s="126"/>
      <c r="D24" s="126"/>
      <c r="E24" s="126"/>
      <c r="F24" s="126"/>
      <c r="G24" s="126"/>
      <c r="H24" s="126"/>
      <c r="I24" s="258"/>
      <c r="J24" s="258"/>
      <c r="K24" s="258"/>
      <c r="L24" s="258"/>
      <c r="M24" s="258"/>
      <c r="N24" s="258"/>
      <c r="O24" s="258"/>
      <c r="P24" s="258"/>
      <c r="Q24" s="258"/>
      <c r="R24" s="258"/>
      <c r="S24" s="258"/>
      <c r="T24" s="258"/>
      <c r="U24" s="258"/>
      <c r="V24" s="258"/>
      <c r="W24" s="258"/>
      <c r="X24" s="258"/>
      <c r="Y24" s="115"/>
      <c r="Z24" s="99"/>
      <c r="AA24" s="98"/>
      <c r="AB24" s="98"/>
      <c r="AC24" s="98"/>
      <c r="AD24" s="98"/>
      <c r="AE24" s="97"/>
    </row>
    <row r="25" spans="1:31" ht="15" x14ac:dyDescent="0.2">
      <c r="A25" s="260" t="s">
        <v>261</v>
      </c>
      <c r="B25" s="256" t="s">
        <v>260</v>
      </c>
      <c r="C25" s="126"/>
      <c r="D25" s="126"/>
      <c r="E25" s="126"/>
      <c r="F25" s="126"/>
      <c r="G25" s="126"/>
      <c r="H25" s="126"/>
    </row>
    <row r="26" spans="1:31" ht="15" x14ac:dyDescent="0.2">
      <c r="A26" s="260" t="s">
        <v>262</v>
      </c>
      <c r="B26" s="256" t="s">
        <v>260</v>
      </c>
      <c r="C26" s="126"/>
      <c r="D26" s="126"/>
      <c r="E26" s="126"/>
      <c r="F26" s="126"/>
      <c r="G26" s="126"/>
      <c r="H26" s="126"/>
    </row>
    <row r="27" spans="1:31" ht="15" x14ac:dyDescent="0.2">
      <c r="A27" s="260" t="s">
        <v>263</v>
      </c>
      <c r="B27" s="256" t="s">
        <v>260</v>
      </c>
      <c r="C27" s="126"/>
      <c r="D27" s="126"/>
      <c r="E27" s="126"/>
      <c r="F27" s="126"/>
      <c r="G27" s="126"/>
      <c r="H27" s="126"/>
    </row>
    <row r="28" spans="1:31" ht="15" x14ac:dyDescent="0.2">
      <c r="A28" s="260" t="s">
        <v>264</v>
      </c>
      <c r="B28" s="256" t="s">
        <v>260</v>
      </c>
      <c r="C28" s="126"/>
      <c r="D28" s="126"/>
      <c r="E28" s="126"/>
      <c r="F28" s="126"/>
      <c r="G28" s="126"/>
      <c r="H28" s="126"/>
    </row>
    <row r="29" spans="1:31" ht="15" x14ac:dyDescent="0.2">
      <c r="A29" s="384"/>
      <c r="B29" s="36"/>
      <c r="C29" s="385"/>
      <c r="D29" s="385"/>
      <c r="E29" s="385"/>
      <c r="F29" s="385"/>
      <c r="G29" s="385"/>
      <c r="H29" s="385"/>
    </row>
    <row r="31" spans="1:31" ht="15" x14ac:dyDescent="0.2">
      <c r="A31" s="781" t="s">
        <v>266</v>
      </c>
      <c r="B31" s="781"/>
      <c r="C31" s="781"/>
      <c r="D31" s="781"/>
      <c r="E31" s="781"/>
      <c r="F31" s="781"/>
      <c r="G31" s="781"/>
      <c r="H31" s="781"/>
    </row>
    <row r="32" spans="1:31" ht="15" x14ac:dyDescent="0.2">
      <c r="A32" s="279" t="s">
        <v>267</v>
      </c>
      <c r="B32" s="17" t="s">
        <v>142</v>
      </c>
      <c r="C32" s="252">
        <f>C14</f>
        <v>2023</v>
      </c>
      <c r="D32" s="252">
        <f>C32+1</f>
        <v>2024</v>
      </c>
      <c r="E32" s="252">
        <f>D32+1</f>
        <v>2025</v>
      </c>
      <c r="F32" s="252">
        <f>E32+1</f>
        <v>2026</v>
      </c>
      <c r="G32" s="252">
        <f>F32+1</f>
        <v>2027</v>
      </c>
      <c r="H32" s="39">
        <f>G32+1</f>
        <v>2028</v>
      </c>
      <c r="I32" s="253"/>
      <c r="J32" s="253"/>
      <c r="K32" s="253"/>
      <c r="L32" s="253"/>
      <c r="M32" s="253"/>
      <c r="N32" s="253"/>
      <c r="O32" s="253"/>
      <c r="P32" s="253"/>
      <c r="Q32" s="253"/>
      <c r="R32" s="253"/>
      <c r="S32" s="253"/>
      <c r="T32" s="253"/>
      <c r="U32" s="253"/>
      <c r="V32" s="253"/>
      <c r="W32" s="253"/>
      <c r="X32" s="253"/>
      <c r="Y32" s="97"/>
      <c r="Z32" s="97"/>
      <c r="AA32" s="97"/>
      <c r="AB32" s="97"/>
      <c r="AC32" s="97"/>
      <c r="AD32" s="97"/>
      <c r="AE32" s="97"/>
    </row>
    <row r="33" spans="1:31" ht="15" x14ac:dyDescent="0.2">
      <c r="A33" s="260" t="s">
        <v>268</v>
      </c>
      <c r="B33" s="256" t="s">
        <v>269</v>
      </c>
      <c r="C33" s="126"/>
      <c r="D33" s="126"/>
      <c r="E33" s="126"/>
      <c r="F33" s="126"/>
      <c r="G33" s="126"/>
      <c r="H33" s="126"/>
      <c r="I33" s="258"/>
      <c r="J33" s="258"/>
      <c r="K33" s="258"/>
      <c r="L33" s="258"/>
      <c r="M33" s="258"/>
      <c r="N33" s="258"/>
      <c r="O33" s="258"/>
      <c r="P33" s="258"/>
      <c r="Q33" s="258"/>
      <c r="R33" s="258"/>
      <c r="S33" s="258"/>
      <c r="T33" s="258"/>
      <c r="U33" s="258"/>
      <c r="V33" s="258"/>
      <c r="W33" s="258"/>
      <c r="X33" s="258"/>
      <c r="Y33" s="115"/>
      <c r="Z33" s="99"/>
      <c r="AA33" s="98"/>
      <c r="AB33" s="98"/>
      <c r="AC33" s="98"/>
      <c r="AD33" s="98"/>
      <c r="AE33" s="97"/>
    </row>
    <row r="34" spans="1:31" ht="15" x14ac:dyDescent="0.2">
      <c r="A34" s="260" t="s">
        <v>270</v>
      </c>
      <c r="B34" s="256" t="s">
        <v>269</v>
      </c>
      <c r="C34" s="126"/>
      <c r="D34" s="126"/>
      <c r="E34" s="126"/>
      <c r="F34" s="126"/>
      <c r="G34" s="126"/>
      <c r="H34" s="126"/>
      <c r="I34" s="258"/>
      <c r="J34" s="258"/>
      <c r="K34" s="258"/>
      <c r="L34" s="258"/>
      <c r="M34" s="258"/>
      <c r="N34" s="258"/>
      <c r="O34" s="258"/>
      <c r="P34" s="258"/>
      <c r="Q34" s="258"/>
      <c r="R34" s="258"/>
      <c r="S34" s="258"/>
      <c r="T34" s="258"/>
      <c r="U34" s="258"/>
      <c r="V34" s="258"/>
      <c r="W34" s="258"/>
      <c r="X34" s="258"/>
      <c r="Y34" s="115"/>
      <c r="Z34" s="99"/>
      <c r="AA34" s="98"/>
      <c r="AB34" s="98"/>
      <c r="AC34" s="98"/>
      <c r="AD34" s="98"/>
      <c r="AE34" s="97"/>
    </row>
    <row r="35" spans="1:31" ht="15" x14ac:dyDescent="0.2">
      <c r="A35" s="260" t="s">
        <v>271</v>
      </c>
      <c r="B35" s="256" t="s">
        <v>269</v>
      </c>
      <c r="C35" s="126"/>
      <c r="D35" s="126"/>
      <c r="E35" s="126"/>
      <c r="F35" s="126"/>
      <c r="G35" s="126"/>
      <c r="H35" s="126"/>
    </row>
    <row r="36" spans="1:31" ht="15" x14ac:dyDescent="0.2">
      <c r="A36" s="260" t="s">
        <v>272</v>
      </c>
      <c r="B36" s="256" t="s">
        <v>269</v>
      </c>
      <c r="C36" s="126"/>
      <c r="D36" s="126"/>
      <c r="E36" s="126"/>
      <c r="F36" s="126"/>
      <c r="G36" s="126"/>
      <c r="H36" s="126"/>
    </row>
  </sheetData>
  <mergeCells count="6">
    <mergeCell ref="A31:H31"/>
    <mergeCell ref="A2:B2"/>
    <mergeCell ref="H3:H4"/>
    <mergeCell ref="A9:H9"/>
    <mergeCell ref="A22:H22"/>
    <mergeCell ref="A13:H13"/>
  </mergeCells>
  <hyperlinks>
    <hyperlink ref="H3:H4" location="Inhalt!A1" display="zurück zum Inhalt" xr:uid="{7155CCF5-C925-41F6-9A97-BC5DAC1B845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08FA-502B-4013-B2B7-5F5F9F25A63F}">
  <sheetPr>
    <tabColor theme="6"/>
  </sheetPr>
  <dimension ref="A1:Z41"/>
  <sheetViews>
    <sheetView showGridLines="0" workbookViewId="0"/>
  </sheetViews>
  <sheetFormatPr baseColWidth="10" defaultColWidth="10.85546875" defaultRowHeight="12.75" x14ac:dyDescent="0.2"/>
  <cols>
    <col min="1" max="1" width="30.5703125" style="1" customWidth="1"/>
    <col min="2" max="2" width="28.5703125" style="1" customWidth="1"/>
    <col min="3" max="9" width="15.5703125" style="1" customWidth="1"/>
    <col min="10" max="10" width="4.85546875" style="1" customWidth="1"/>
    <col min="11" max="25" width="15.5703125" style="1" customWidth="1"/>
    <col min="26" max="16384" width="10.85546875" style="1"/>
  </cols>
  <sheetData>
    <row r="1" spans="1:26" x14ac:dyDescent="0.2">
      <c r="A1" s="7"/>
      <c r="B1" s="7"/>
      <c r="C1" s="7"/>
      <c r="D1" s="7"/>
      <c r="E1" s="7"/>
      <c r="F1" s="7"/>
      <c r="G1" s="7"/>
      <c r="H1" s="7"/>
    </row>
    <row r="2" spans="1:26" ht="22.5" x14ac:dyDescent="0.3">
      <c r="A2" s="782" t="s">
        <v>273</v>
      </c>
      <c r="B2" s="782"/>
      <c r="C2" s="7"/>
      <c r="D2" s="8"/>
      <c r="F2" s="7"/>
      <c r="G2" s="8"/>
      <c r="H2" s="7"/>
    </row>
    <row r="3" spans="1:26" ht="15" x14ac:dyDescent="0.2">
      <c r="A3" s="7"/>
      <c r="B3" s="7"/>
      <c r="C3" s="7"/>
      <c r="D3" s="10"/>
      <c r="F3" s="7"/>
      <c r="G3" s="7"/>
      <c r="H3" s="7"/>
      <c r="I3" s="789" t="s">
        <v>100</v>
      </c>
      <c r="J3" s="555"/>
    </row>
    <row r="4" spans="1:26" x14ac:dyDescent="0.2">
      <c r="A4" s="21" t="s">
        <v>24</v>
      </c>
      <c r="B4" s="5"/>
      <c r="C4" s="12">
        <f>Stammdaten!B15</f>
        <v>0</v>
      </c>
      <c r="D4" s="7"/>
      <c r="E4" s="6"/>
      <c r="F4" s="6"/>
      <c r="G4" s="6"/>
      <c r="H4" s="6"/>
      <c r="I4" s="789"/>
      <c r="J4" s="555"/>
    </row>
    <row r="5" spans="1:26" ht="13.5" thickBot="1" x14ac:dyDescent="0.25">
      <c r="A5" s="51" t="s">
        <v>25</v>
      </c>
      <c r="B5" s="316"/>
      <c r="C5" s="26">
        <f>Stammdaten!A10</f>
        <v>0</v>
      </c>
      <c r="D5" s="316"/>
      <c r="E5" s="316"/>
      <c r="F5" s="316"/>
      <c r="G5" s="316"/>
      <c r="H5" s="316"/>
      <c r="I5" s="316"/>
    </row>
    <row r="8" spans="1:26" x14ac:dyDescent="0.2">
      <c r="A8" s="189" t="s">
        <v>214</v>
      </c>
      <c r="B8" s="293"/>
      <c r="C8" s="293"/>
      <c r="D8" s="293"/>
      <c r="E8" s="293"/>
      <c r="F8" s="293"/>
      <c r="G8" s="293"/>
      <c r="H8" s="293"/>
      <c r="I8" s="542"/>
    </row>
    <row r="9" spans="1:26" x14ac:dyDescent="0.2">
      <c r="A9" s="784" t="s">
        <v>274</v>
      </c>
      <c r="B9" s="785"/>
      <c r="C9" s="785"/>
      <c r="D9" s="785"/>
      <c r="E9" s="785"/>
      <c r="F9" s="785"/>
      <c r="G9" s="785"/>
      <c r="H9" s="785"/>
      <c r="I9" s="335"/>
      <c r="J9" s="193"/>
      <c r="K9" s="193"/>
      <c r="L9" s="193"/>
      <c r="M9" s="193"/>
      <c r="N9" s="193"/>
      <c r="O9" s="193"/>
      <c r="P9" s="193"/>
      <c r="Q9" s="193"/>
      <c r="R9" s="193"/>
      <c r="S9" s="193"/>
      <c r="T9" s="193"/>
      <c r="U9" s="193"/>
      <c r="V9" s="193"/>
      <c r="W9" s="193"/>
      <c r="X9" s="193"/>
      <c r="Y9" s="193"/>
    </row>
    <row r="10" spans="1:26" x14ac:dyDescent="0.2">
      <c r="A10" s="196"/>
      <c r="B10" s="197"/>
      <c r="C10" s="197"/>
      <c r="D10" s="197"/>
      <c r="E10" s="197"/>
      <c r="F10" s="197"/>
      <c r="G10" s="197"/>
      <c r="H10" s="197"/>
      <c r="I10" s="336"/>
      <c r="J10" s="193"/>
      <c r="K10" s="193"/>
      <c r="L10" s="193"/>
      <c r="M10" s="193"/>
      <c r="N10" s="193"/>
      <c r="O10" s="193"/>
      <c r="P10" s="193"/>
      <c r="Q10" s="193"/>
      <c r="R10" s="193"/>
      <c r="S10" s="193"/>
      <c r="T10" s="193"/>
      <c r="U10" s="193"/>
      <c r="V10" s="193"/>
      <c r="W10" s="193"/>
      <c r="X10" s="193"/>
      <c r="Y10" s="193"/>
    </row>
    <row r="11" spans="1:26" x14ac:dyDescent="0.2">
      <c r="A11" s="195"/>
      <c r="B11" s="195"/>
      <c r="C11" s="195"/>
      <c r="D11" s="195"/>
      <c r="E11" s="195"/>
      <c r="F11" s="195"/>
      <c r="G11" s="195"/>
      <c r="H11" s="195"/>
      <c r="I11" s="193"/>
      <c r="J11" s="193"/>
      <c r="K11" s="193"/>
      <c r="L11" s="193"/>
      <c r="M11" s="193"/>
      <c r="N11" s="193"/>
      <c r="O11" s="193"/>
      <c r="P11" s="193"/>
      <c r="Q11" s="193"/>
      <c r="R11" s="193"/>
      <c r="S11" s="193"/>
      <c r="T11" s="193"/>
      <c r="U11" s="193"/>
      <c r="V11" s="193"/>
      <c r="W11" s="193"/>
      <c r="X11" s="193"/>
      <c r="Y11" s="193"/>
    </row>
    <row r="12" spans="1:26" ht="16.350000000000001" customHeight="1" x14ac:dyDescent="0.2">
      <c r="A12" s="790" t="s">
        <v>275</v>
      </c>
      <c r="B12" s="790" t="s">
        <v>276</v>
      </c>
      <c r="C12" s="791" t="s">
        <v>277</v>
      </c>
      <c r="D12" s="793" t="s">
        <v>278</v>
      </c>
      <c r="E12" s="794"/>
      <c r="F12" s="794"/>
      <c r="G12" s="794"/>
      <c r="H12" s="794"/>
      <c r="I12" s="795"/>
      <c r="J12" s="32"/>
      <c r="K12" s="786" t="s">
        <v>279</v>
      </c>
      <c r="L12" s="787"/>
      <c r="M12" s="787"/>
      <c r="N12" s="787"/>
      <c r="O12" s="787"/>
      <c r="P12" s="788"/>
      <c r="Q12" s="193"/>
      <c r="R12" s="193"/>
      <c r="S12" s="193"/>
      <c r="T12" s="193"/>
      <c r="U12" s="193"/>
      <c r="V12" s="193"/>
      <c r="W12" s="193"/>
      <c r="X12" s="193"/>
      <c r="Y12" s="193"/>
      <c r="Z12" s="193"/>
    </row>
    <row r="13" spans="1:26" ht="15" x14ac:dyDescent="0.2">
      <c r="A13" s="790"/>
      <c r="B13" s="790"/>
      <c r="C13" s="792"/>
      <c r="D13" s="252">
        <f>Stammdaten!D31</f>
        <v>2023</v>
      </c>
      <c r="E13" s="252">
        <f>D13+1</f>
        <v>2024</v>
      </c>
      <c r="F13" s="252">
        <f>E13+1</f>
        <v>2025</v>
      </c>
      <c r="G13" s="252">
        <f>F13+1</f>
        <v>2026</v>
      </c>
      <c r="H13" s="252">
        <f>G13+1</f>
        <v>2027</v>
      </c>
      <c r="I13" s="39">
        <f>H13+1</f>
        <v>2028</v>
      </c>
      <c r="J13" s="558"/>
      <c r="K13" s="553">
        <f>D13</f>
        <v>2023</v>
      </c>
      <c r="L13" s="553">
        <f>K13+1</f>
        <v>2024</v>
      </c>
      <c r="M13" s="553">
        <f>L13+1</f>
        <v>2025</v>
      </c>
      <c r="N13" s="553">
        <f>M13+1</f>
        <v>2026</v>
      </c>
      <c r="O13" s="553">
        <f>N13+1</f>
        <v>2027</v>
      </c>
      <c r="P13" s="554">
        <f>O13+1</f>
        <v>2028</v>
      </c>
      <c r="Q13" s="543"/>
      <c r="R13" s="543"/>
    </row>
    <row r="14" spans="1:26" ht="15" x14ac:dyDescent="0.2">
      <c r="A14" s="544"/>
      <c r="B14" s="552"/>
      <c r="C14" s="387"/>
      <c r="D14" s="548"/>
      <c r="E14" s="548"/>
      <c r="F14" s="548"/>
      <c r="G14" s="549"/>
      <c r="H14" s="549"/>
      <c r="I14" s="549"/>
      <c r="J14" s="559"/>
      <c r="K14" s="562">
        <f>D14*$B14</f>
        <v>0</v>
      </c>
      <c r="L14" s="562">
        <f t="shared" ref="L14:P28" si="0">E14*$B14</f>
        <v>0</v>
      </c>
      <c r="M14" s="562">
        <f t="shared" si="0"/>
        <v>0</v>
      </c>
      <c r="N14" s="562">
        <f t="shared" si="0"/>
        <v>0</v>
      </c>
      <c r="O14" s="562">
        <f t="shared" si="0"/>
        <v>0</v>
      </c>
      <c r="P14" s="562">
        <f t="shared" si="0"/>
        <v>0</v>
      </c>
      <c r="Q14" s="32"/>
      <c r="R14" s="32"/>
    </row>
    <row r="15" spans="1:26" ht="14.25" x14ac:dyDescent="0.2">
      <c r="A15" s="544"/>
      <c r="B15" s="552"/>
      <c r="C15" s="387"/>
      <c r="D15" s="550"/>
      <c r="E15" s="550"/>
      <c r="F15" s="550"/>
      <c r="G15" s="550"/>
      <c r="H15" s="550"/>
      <c r="I15" s="550"/>
      <c r="J15" s="560"/>
      <c r="K15" s="562">
        <f t="shared" ref="K15:K28" si="1">D15*$B15</f>
        <v>0</v>
      </c>
      <c r="L15" s="562">
        <f t="shared" si="0"/>
        <v>0</v>
      </c>
      <c r="M15" s="562">
        <f t="shared" si="0"/>
        <v>0</v>
      </c>
      <c r="N15" s="562">
        <f t="shared" si="0"/>
        <v>0</v>
      </c>
      <c r="O15" s="562">
        <f t="shared" si="0"/>
        <v>0</v>
      </c>
      <c r="P15" s="562">
        <f t="shared" si="0"/>
        <v>0</v>
      </c>
      <c r="Q15" s="258"/>
      <c r="R15" s="258"/>
      <c r="S15" s="545"/>
      <c r="T15" s="546"/>
      <c r="U15" s="547"/>
      <c r="V15" s="547"/>
      <c r="W15" s="547"/>
      <c r="X15" s="547"/>
    </row>
    <row r="16" spans="1:26" ht="14.25" x14ac:dyDescent="0.2">
      <c r="A16" s="544"/>
      <c r="B16" s="552"/>
      <c r="C16" s="387"/>
      <c r="D16" s="551"/>
      <c r="E16" s="551"/>
      <c r="F16" s="551"/>
      <c r="G16" s="551"/>
      <c r="H16" s="551"/>
      <c r="I16" s="551"/>
      <c r="J16" s="561"/>
      <c r="K16" s="562">
        <f t="shared" si="1"/>
        <v>0</v>
      </c>
      <c r="L16" s="562">
        <f t="shared" si="0"/>
        <v>0</v>
      </c>
      <c r="M16" s="562">
        <f t="shared" si="0"/>
        <v>0</v>
      </c>
      <c r="N16" s="562">
        <f t="shared" si="0"/>
        <v>0</v>
      </c>
      <c r="O16" s="562">
        <f t="shared" si="0"/>
        <v>0</v>
      </c>
      <c r="P16" s="562">
        <f t="shared" si="0"/>
        <v>0</v>
      </c>
    </row>
    <row r="17" spans="1:16" ht="14.25" x14ac:dyDescent="0.2">
      <c r="A17" s="544"/>
      <c r="B17" s="552"/>
      <c r="C17" s="387"/>
      <c r="D17" s="551"/>
      <c r="E17" s="551"/>
      <c r="F17" s="551"/>
      <c r="G17" s="551"/>
      <c r="H17" s="551"/>
      <c r="I17" s="551"/>
      <c r="J17" s="561"/>
      <c r="K17" s="562">
        <f t="shared" si="1"/>
        <v>0</v>
      </c>
      <c r="L17" s="562">
        <f t="shared" si="0"/>
        <v>0</v>
      </c>
      <c r="M17" s="562">
        <f t="shared" si="0"/>
        <v>0</v>
      </c>
      <c r="N17" s="562">
        <f t="shared" si="0"/>
        <v>0</v>
      </c>
      <c r="O17" s="562">
        <f t="shared" si="0"/>
        <v>0</v>
      </c>
      <c r="P17" s="562">
        <f t="shared" si="0"/>
        <v>0</v>
      </c>
    </row>
    <row r="18" spans="1:16" ht="14.25" x14ac:dyDescent="0.2">
      <c r="A18" s="544"/>
      <c r="B18" s="552"/>
      <c r="C18" s="387"/>
      <c r="D18" s="551"/>
      <c r="E18" s="551"/>
      <c r="F18" s="551"/>
      <c r="G18" s="551"/>
      <c r="H18" s="551"/>
      <c r="I18" s="551"/>
      <c r="J18" s="561"/>
      <c r="K18" s="562">
        <f t="shared" si="1"/>
        <v>0</v>
      </c>
      <c r="L18" s="562">
        <f t="shared" si="0"/>
        <v>0</v>
      </c>
      <c r="M18" s="562">
        <f t="shared" si="0"/>
        <v>0</v>
      </c>
      <c r="N18" s="562">
        <f t="shared" si="0"/>
        <v>0</v>
      </c>
      <c r="O18" s="562">
        <f t="shared" si="0"/>
        <v>0</v>
      </c>
      <c r="P18" s="562">
        <f t="shared" si="0"/>
        <v>0</v>
      </c>
    </row>
    <row r="19" spans="1:16" ht="14.25" x14ac:dyDescent="0.2">
      <c r="A19" s="544"/>
      <c r="B19" s="552"/>
      <c r="C19" s="387"/>
      <c r="D19" s="551"/>
      <c r="E19" s="551"/>
      <c r="F19" s="551"/>
      <c r="G19" s="551"/>
      <c r="H19" s="551"/>
      <c r="I19" s="551"/>
      <c r="J19" s="561"/>
      <c r="K19" s="562">
        <f t="shared" si="1"/>
        <v>0</v>
      </c>
      <c r="L19" s="562">
        <f t="shared" si="0"/>
        <v>0</v>
      </c>
      <c r="M19" s="562">
        <f t="shared" si="0"/>
        <v>0</v>
      </c>
      <c r="N19" s="562">
        <f t="shared" si="0"/>
        <v>0</v>
      </c>
      <c r="O19" s="562">
        <f t="shared" si="0"/>
        <v>0</v>
      </c>
      <c r="P19" s="562">
        <f t="shared" si="0"/>
        <v>0</v>
      </c>
    </row>
    <row r="20" spans="1:16" ht="14.25" x14ac:dyDescent="0.2">
      <c r="A20" s="544"/>
      <c r="B20" s="552"/>
      <c r="C20" s="387"/>
      <c r="D20" s="551"/>
      <c r="E20" s="551"/>
      <c r="F20" s="551"/>
      <c r="G20" s="551"/>
      <c r="H20" s="551"/>
      <c r="I20" s="551"/>
      <c r="J20" s="561"/>
      <c r="K20" s="562">
        <f t="shared" si="1"/>
        <v>0</v>
      </c>
      <c r="L20" s="562">
        <f t="shared" si="0"/>
        <v>0</v>
      </c>
      <c r="M20" s="562">
        <f t="shared" si="0"/>
        <v>0</v>
      </c>
      <c r="N20" s="562">
        <f t="shared" si="0"/>
        <v>0</v>
      </c>
      <c r="O20" s="562">
        <f t="shared" si="0"/>
        <v>0</v>
      </c>
      <c r="P20" s="562">
        <f t="shared" si="0"/>
        <v>0</v>
      </c>
    </row>
    <row r="21" spans="1:16" ht="14.25" x14ac:dyDescent="0.2">
      <c r="A21" s="544"/>
      <c r="B21" s="552"/>
      <c r="C21" s="387"/>
      <c r="D21" s="551"/>
      <c r="E21" s="551"/>
      <c r="F21" s="551"/>
      <c r="G21" s="551"/>
      <c r="H21" s="551"/>
      <c r="I21" s="551"/>
      <c r="J21" s="561"/>
      <c r="K21" s="562">
        <f t="shared" si="1"/>
        <v>0</v>
      </c>
      <c r="L21" s="562">
        <f t="shared" si="0"/>
        <v>0</v>
      </c>
      <c r="M21" s="562">
        <f t="shared" si="0"/>
        <v>0</v>
      </c>
      <c r="N21" s="562">
        <f t="shared" si="0"/>
        <v>0</v>
      </c>
      <c r="O21" s="562">
        <f t="shared" si="0"/>
        <v>0</v>
      </c>
      <c r="P21" s="562">
        <f t="shared" si="0"/>
        <v>0</v>
      </c>
    </row>
    <row r="22" spans="1:16" ht="14.25" x14ac:dyDescent="0.2">
      <c r="A22" s="544"/>
      <c r="B22" s="552"/>
      <c r="C22" s="387"/>
      <c r="D22" s="551"/>
      <c r="E22" s="551"/>
      <c r="F22" s="551"/>
      <c r="G22" s="551"/>
      <c r="H22" s="551"/>
      <c r="I22" s="551"/>
      <c r="J22" s="561"/>
      <c r="K22" s="562">
        <f t="shared" si="1"/>
        <v>0</v>
      </c>
      <c r="L22" s="562">
        <f t="shared" si="0"/>
        <v>0</v>
      </c>
      <c r="M22" s="562">
        <f t="shared" si="0"/>
        <v>0</v>
      </c>
      <c r="N22" s="562">
        <f t="shared" si="0"/>
        <v>0</v>
      </c>
      <c r="O22" s="562">
        <f t="shared" si="0"/>
        <v>0</v>
      </c>
      <c r="P22" s="562">
        <f t="shared" si="0"/>
        <v>0</v>
      </c>
    </row>
    <row r="23" spans="1:16" ht="14.25" x14ac:dyDescent="0.2">
      <c r="A23" s="544"/>
      <c r="B23" s="552"/>
      <c r="C23" s="387"/>
      <c r="D23" s="551"/>
      <c r="E23" s="551"/>
      <c r="F23" s="551"/>
      <c r="G23" s="551"/>
      <c r="H23" s="551"/>
      <c r="I23" s="551"/>
      <c r="J23" s="561"/>
      <c r="K23" s="562">
        <f t="shared" si="1"/>
        <v>0</v>
      </c>
      <c r="L23" s="562">
        <f t="shared" si="0"/>
        <v>0</v>
      </c>
      <c r="M23" s="562">
        <f t="shared" si="0"/>
        <v>0</v>
      </c>
      <c r="N23" s="562">
        <f t="shared" si="0"/>
        <v>0</v>
      </c>
      <c r="O23" s="562">
        <f t="shared" si="0"/>
        <v>0</v>
      </c>
      <c r="P23" s="562">
        <f t="shared" si="0"/>
        <v>0</v>
      </c>
    </row>
    <row r="24" spans="1:16" ht="14.25" x14ac:dyDescent="0.2">
      <c r="A24" s="544"/>
      <c r="B24" s="552"/>
      <c r="C24" s="387"/>
      <c r="D24" s="551"/>
      <c r="E24" s="551"/>
      <c r="F24" s="551"/>
      <c r="G24" s="551"/>
      <c r="H24" s="551"/>
      <c r="I24" s="551"/>
      <c r="J24" s="561"/>
      <c r="K24" s="562">
        <f t="shared" si="1"/>
        <v>0</v>
      </c>
      <c r="L24" s="562">
        <f t="shared" si="0"/>
        <v>0</v>
      </c>
      <c r="M24" s="562">
        <f t="shared" si="0"/>
        <v>0</v>
      </c>
      <c r="N24" s="562">
        <f t="shared" si="0"/>
        <v>0</v>
      </c>
      <c r="O24" s="562">
        <f t="shared" si="0"/>
        <v>0</v>
      </c>
      <c r="P24" s="562">
        <f t="shared" si="0"/>
        <v>0</v>
      </c>
    </row>
    <row r="25" spans="1:16" ht="14.25" x14ac:dyDescent="0.2">
      <c r="A25" s="544"/>
      <c r="B25" s="552"/>
      <c r="C25" s="387"/>
      <c r="D25" s="551"/>
      <c r="E25" s="551"/>
      <c r="F25" s="551"/>
      <c r="G25" s="551"/>
      <c r="H25" s="551"/>
      <c r="I25" s="551"/>
      <c r="J25" s="561"/>
      <c r="K25" s="562">
        <f t="shared" si="1"/>
        <v>0</v>
      </c>
      <c r="L25" s="562">
        <f t="shared" si="0"/>
        <v>0</v>
      </c>
      <c r="M25" s="562">
        <f t="shared" si="0"/>
        <v>0</v>
      </c>
      <c r="N25" s="562">
        <f t="shared" si="0"/>
        <v>0</v>
      </c>
      <c r="O25" s="562">
        <f t="shared" si="0"/>
        <v>0</v>
      </c>
      <c r="P25" s="562">
        <f t="shared" si="0"/>
        <v>0</v>
      </c>
    </row>
    <row r="26" spans="1:16" ht="14.25" x14ac:dyDescent="0.2">
      <c r="A26" s="544"/>
      <c r="B26" s="552"/>
      <c r="C26" s="387"/>
      <c r="D26" s="551"/>
      <c r="E26" s="551"/>
      <c r="F26" s="551"/>
      <c r="G26" s="551"/>
      <c r="H26" s="551"/>
      <c r="I26" s="551"/>
      <c r="J26" s="561"/>
      <c r="K26" s="562">
        <f t="shared" si="1"/>
        <v>0</v>
      </c>
      <c r="L26" s="562">
        <f t="shared" si="0"/>
        <v>0</v>
      </c>
      <c r="M26" s="562">
        <f t="shared" si="0"/>
        <v>0</v>
      </c>
      <c r="N26" s="562">
        <f t="shared" si="0"/>
        <v>0</v>
      </c>
      <c r="O26" s="562">
        <f t="shared" si="0"/>
        <v>0</v>
      </c>
      <c r="P26" s="562">
        <f t="shared" si="0"/>
        <v>0</v>
      </c>
    </row>
    <row r="27" spans="1:16" ht="14.25" x14ac:dyDescent="0.2">
      <c r="A27" s="544"/>
      <c r="B27" s="552"/>
      <c r="C27" s="387"/>
      <c r="D27" s="551"/>
      <c r="E27" s="551"/>
      <c r="F27" s="551"/>
      <c r="G27" s="551"/>
      <c r="H27" s="551"/>
      <c r="I27" s="551"/>
      <c r="J27" s="561"/>
      <c r="K27" s="562">
        <f t="shared" si="1"/>
        <v>0</v>
      </c>
      <c r="L27" s="562">
        <f t="shared" si="0"/>
        <v>0</v>
      </c>
      <c r="M27" s="562">
        <f t="shared" si="0"/>
        <v>0</v>
      </c>
      <c r="N27" s="562">
        <f t="shared" si="0"/>
        <v>0</v>
      </c>
      <c r="O27" s="562">
        <f t="shared" si="0"/>
        <v>0</v>
      </c>
      <c r="P27" s="562">
        <f t="shared" si="0"/>
        <v>0</v>
      </c>
    </row>
    <row r="28" spans="1:16" ht="14.25" x14ac:dyDescent="0.2">
      <c r="A28" s="544"/>
      <c r="B28" s="552"/>
      <c r="C28" s="387"/>
      <c r="D28" s="551"/>
      <c r="E28" s="551"/>
      <c r="F28" s="551"/>
      <c r="G28" s="551"/>
      <c r="H28" s="551"/>
      <c r="I28" s="551"/>
      <c r="J28" s="561"/>
      <c r="K28" s="562">
        <f t="shared" si="1"/>
        <v>0</v>
      </c>
      <c r="L28" s="562">
        <f t="shared" si="0"/>
        <v>0</v>
      </c>
      <c r="M28" s="562">
        <f t="shared" si="0"/>
        <v>0</v>
      </c>
      <c r="N28" s="562">
        <f t="shared" si="0"/>
        <v>0</v>
      </c>
      <c r="O28" s="562">
        <f t="shared" si="0"/>
        <v>0</v>
      </c>
      <c r="P28" s="562">
        <f t="shared" si="0"/>
        <v>0</v>
      </c>
    </row>
    <row r="29" spans="1:16" x14ac:dyDescent="0.2">
      <c r="I29" s="293"/>
      <c r="J29" s="156"/>
      <c r="K29" s="563">
        <f>SUM(K14:K28)</f>
        <v>0</v>
      </c>
      <c r="L29" s="563">
        <f t="shared" ref="L29:P29" si="2">SUM(L14:L28)</f>
        <v>0</v>
      </c>
      <c r="M29" s="563">
        <f t="shared" si="2"/>
        <v>0</v>
      </c>
      <c r="N29" s="563">
        <f t="shared" si="2"/>
        <v>0</v>
      </c>
      <c r="O29" s="563">
        <f t="shared" si="2"/>
        <v>0</v>
      </c>
      <c r="P29" s="563">
        <f t="shared" si="2"/>
        <v>0</v>
      </c>
    </row>
    <row r="32" spans="1:16" x14ac:dyDescent="0.2">
      <c r="B32" s="2"/>
      <c r="C32" s="220"/>
      <c r="D32" s="455">
        <f>D13</f>
        <v>2023</v>
      </c>
      <c r="E32" s="455">
        <f>D32+1</f>
        <v>2024</v>
      </c>
      <c r="F32" s="455">
        <f>E32+1</f>
        <v>2025</v>
      </c>
      <c r="G32" s="455">
        <f>F32+1</f>
        <v>2026</v>
      </c>
      <c r="H32" s="455">
        <f>G32+1</f>
        <v>2027</v>
      </c>
      <c r="I32" s="455">
        <f>H32+1</f>
        <v>2028</v>
      </c>
      <c r="J32" s="73"/>
    </row>
    <row r="33" spans="2:10" ht="26.25" thickBot="1" x14ac:dyDescent="0.25">
      <c r="B33" s="167" t="s">
        <v>280</v>
      </c>
      <c r="C33" s="300" t="s">
        <v>142</v>
      </c>
      <c r="D33" s="456" t="s">
        <v>228</v>
      </c>
      <c r="E33" s="456" t="s">
        <v>228</v>
      </c>
      <c r="F33" s="456" t="s">
        <v>228</v>
      </c>
      <c r="G33" s="456" t="s">
        <v>228</v>
      </c>
      <c r="H33" s="456" t="s">
        <v>228</v>
      </c>
      <c r="I33" s="456" t="s">
        <v>228</v>
      </c>
      <c r="J33" s="202"/>
    </row>
    <row r="34" spans="2:10" ht="14.25" thickTop="1" thickBot="1" x14ac:dyDescent="0.25">
      <c r="B34" s="323" t="s">
        <v>281</v>
      </c>
      <c r="C34" s="302" t="s">
        <v>282</v>
      </c>
      <c r="D34" s="564">
        <f>SUMIF($C$14:$C$28,$B$34,K14:K28)</f>
        <v>0</v>
      </c>
      <c r="E34" s="564">
        <f t="shared" ref="E34:I34" si="3">SUMIF($C$14:$C$28,$B$34,L14:L28)</f>
        <v>0</v>
      </c>
      <c r="F34" s="564">
        <f t="shared" si="3"/>
        <v>0</v>
      </c>
      <c r="G34" s="564">
        <f t="shared" si="3"/>
        <v>0</v>
      </c>
      <c r="H34" s="564">
        <f t="shared" si="3"/>
        <v>0</v>
      </c>
      <c r="I34" s="564">
        <f t="shared" si="3"/>
        <v>0</v>
      </c>
      <c r="J34" s="556"/>
    </row>
    <row r="35" spans="2:10" ht="14.25" thickTop="1" thickBot="1" x14ac:dyDescent="0.25">
      <c r="B35" s="323" t="s">
        <v>283</v>
      </c>
      <c r="C35" s="302" t="s">
        <v>282</v>
      </c>
      <c r="D35" s="564">
        <f>SUMIF($C$14:$C$28,$B$35,K14:K28)</f>
        <v>0</v>
      </c>
      <c r="E35" s="564">
        <f t="shared" ref="E35:I35" si="4">SUMIF($C$14:$C$28,$B$35,L14:L28)</f>
        <v>0</v>
      </c>
      <c r="F35" s="564">
        <f t="shared" si="4"/>
        <v>0</v>
      </c>
      <c r="G35" s="564">
        <f t="shared" si="4"/>
        <v>0</v>
      </c>
      <c r="H35" s="564">
        <f t="shared" si="4"/>
        <v>0</v>
      </c>
      <c r="I35" s="564">
        <f t="shared" si="4"/>
        <v>0</v>
      </c>
      <c r="J35" s="556"/>
    </row>
    <row r="36" spans="2:10" ht="14.25" thickTop="1" thickBot="1" x14ac:dyDescent="0.25">
      <c r="B36" s="323" t="s">
        <v>263</v>
      </c>
      <c r="C36" s="302" t="s">
        <v>282</v>
      </c>
      <c r="D36" s="564">
        <f>SUMIF($C$14:$C$28,$B$36,K14:K28)</f>
        <v>0</v>
      </c>
      <c r="E36" s="564">
        <f t="shared" ref="E36:I36" si="5">SUMIF($C$14:$C$28,$B$36,L14:L28)</f>
        <v>0</v>
      </c>
      <c r="F36" s="564">
        <f t="shared" si="5"/>
        <v>0</v>
      </c>
      <c r="G36" s="564">
        <f t="shared" si="5"/>
        <v>0</v>
      </c>
      <c r="H36" s="564">
        <f t="shared" si="5"/>
        <v>0</v>
      </c>
      <c r="I36" s="564">
        <f t="shared" si="5"/>
        <v>0</v>
      </c>
      <c r="J36" s="556"/>
    </row>
    <row r="37" spans="2:10" ht="14.25" thickTop="1" thickBot="1" x14ac:dyDescent="0.25">
      <c r="B37" s="323" t="s">
        <v>284</v>
      </c>
      <c r="C37" s="302" t="s">
        <v>285</v>
      </c>
      <c r="D37" s="564">
        <f>SUMIF($C$14:$C$28,$B$37,K14:K28)</f>
        <v>0</v>
      </c>
      <c r="E37" s="564">
        <f t="shared" ref="E37:I37" si="6">SUMIF($C$14:$C$28,$B$37,L14:L28)</f>
        <v>0</v>
      </c>
      <c r="F37" s="564">
        <f t="shared" si="6"/>
        <v>0</v>
      </c>
      <c r="G37" s="564">
        <f t="shared" si="6"/>
        <v>0</v>
      </c>
      <c r="H37" s="564">
        <f t="shared" si="6"/>
        <v>0</v>
      </c>
      <c r="I37" s="564">
        <f t="shared" si="6"/>
        <v>0</v>
      </c>
      <c r="J37" s="556"/>
    </row>
    <row r="38" spans="2:10" ht="14.25" thickTop="1" thickBot="1" x14ac:dyDescent="0.25">
      <c r="B38" s="323" t="s">
        <v>286</v>
      </c>
      <c r="C38" s="302" t="s">
        <v>285</v>
      </c>
      <c r="D38" s="564">
        <f>SUMIF($C$14:$C$28,$B$38,K14:K28)</f>
        <v>0</v>
      </c>
      <c r="E38" s="564">
        <f t="shared" ref="E38:I38" si="7">SUMIF($C$14:$C$28,$B$38,L14:L28)</f>
        <v>0</v>
      </c>
      <c r="F38" s="564">
        <f t="shared" si="7"/>
        <v>0</v>
      </c>
      <c r="G38" s="564">
        <f t="shared" si="7"/>
        <v>0</v>
      </c>
      <c r="H38" s="564">
        <f t="shared" si="7"/>
        <v>0</v>
      </c>
      <c r="I38" s="564">
        <f t="shared" si="7"/>
        <v>0</v>
      </c>
      <c r="J38" s="556"/>
    </row>
    <row r="39" spans="2:10" ht="14.25" thickTop="1" thickBot="1" x14ac:dyDescent="0.25">
      <c r="B39" s="323" t="s">
        <v>287</v>
      </c>
      <c r="C39" s="302" t="s">
        <v>285</v>
      </c>
      <c r="D39" s="564">
        <f>SUMIF($C$14:$C$28,$B$39,K14:K28)</f>
        <v>0</v>
      </c>
      <c r="E39" s="564">
        <f t="shared" ref="E39:I39" si="8">SUMIF($C$14:$C$28,$B$39,L14:L28)</f>
        <v>0</v>
      </c>
      <c r="F39" s="564">
        <f t="shared" si="8"/>
        <v>0</v>
      </c>
      <c r="G39" s="564">
        <f t="shared" si="8"/>
        <v>0</v>
      </c>
      <c r="H39" s="564">
        <f t="shared" si="8"/>
        <v>0</v>
      </c>
      <c r="I39" s="564">
        <f t="shared" si="8"/>
        <v>0</v>
      </c>
      <c r="J39" s="556"/>
    </row>
    <row r="40" spans="2:10" ht="14.25" thickTop="1" thickBot="1" x14ac:dyDescent="0.25">
      <c r="B40" s="323" t="s">
        <v>288</v>
      </c>
      <c r="C40" s="302" t="s">
        <v>285</v>
      </c>
      <c r="D40" s="564">
        <f>SUMIF($C$14:$C$28,$B$40,K14:K28)</f>
        <v>0</v>
      </c>
      <c r="E40" s="564">
        <f t="shared" ref="E40:I40" si="9">SUMIF($C$14:$C$28,$B$40,L14:L28)</f>
        <v>0</v>
      </c>
      <c r="F40" s="564">
        <f t="shared" si="9"/>
        <v>0</v>
      </c>
      <c r="G40" s="564">
        <f t="shared" si="9"/>
        <v>0</v>
      </c>
      <c r="H40" s="564">
        <f t="shared" si="9"/>
        <v>0</v>
      </c>
      <c r="I40" s="564">
        <f t="shared" si="9"/>
        <v>0</v>
      </c>
      <c r="J40" s="556"/>
    </row>
    <row r="41" spans="2:10" ht="13.5" thickTop="1" x14ac:dyDescent="0.2">
      <c r="B41" s="40"/>
      <c r="C41" s="177" t="s">
        <v>289</v>
      </c>
      <c r="D41" s="565">
        <f t="shared" ref="D41:I41" si="10">SUM(D34:D40)</f>
        <v>0</v>
      </c>
      <c r="E41" s="565">
        <f t="shared" si="10"/>
        <v>0</v>
      </c>
      <c r="F41" s="565">
        <f t="shared" si="10"/>
        <v>0</v>
      </c>
      <c r="G41" s="565">
        <f t="shared" si="10"/>
        <v>0</v>
      </c>
      <c r="H41" s="565">
        <f t="shared" si="10"/>
        <v>0</v>
      </c>
      <c r="I41" s="566">
        <f t="shared" si="10"/>
        <v>0</v>
      </c>
      <c r="J41" s="557"/>
    </row>
  </sheetData>
  <mergeCells count="8">
    <mergeCell ref="K12:P12"/>
    <mergeCell ref="A2:B2"/>
    <mergeCell ref="I3:I4"/>
    <mergeCell ref="A9:H9"/>
    <mergeCell ref="A12:A13"/>
    <mergeCell ref="B12:B13"/>
    <mergeCell ref="C12:C13"/>
    <mergeCell ref="D12:I12"/>
  </mergeCells>
  <conditionalFormatting sqref="B32:C32">
    <cfRule type="expression" dxfId="11" priority="1" stopIfTrue="1">
      <formula>IF(#REF!="g. A.",1,0)</formula>
    </cfRule>
  </conditionalFormatting>
  <dataValidations count="2">
    <dataValidation type="list" allowBlank="1" showInputMessage="1" showErrorMessage="1" sqref="C41" xr:uid="{9912B81D-AFB0-4A42-A72B-FEDC050AEE9D}">
      <formula1>"Recycling, Thermische Verwertung, Deponie"</formula1>
    </dataValidation>
    <dataValidation type="list" allowBlank="1" showInputMessage="1" showErrorMessage="1" sqref="C14:C28" xr:uid="{B05C425C-546B-4B24-98C5-9BAAE62A5E56}">
      <formula1>"PKW,Transporter,LKW,ÖPNV,Bahn (Nahverkehr),Bahn (Fernverkehr),Flugzeug"</formula1>
    </dataValidation>
  </dataValidations>
  <hyperlinks>
    <hyperlink ref="I3:I4" location="Inhalt!A1" display="zurück zum Inhalt" xr:uid="{E7211F08-B73D-400C-B2D2-1930B633488D}"/>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6"/>
  </sheetPr>
  <dimension ref="A1:R41"/>
  <sheetViews>
    <sheetView showGridLines="0" topLeftCell="A8" workbookViewId="0">
      <selection activeCell="L29" sqref="L29"/>
    </sheetView>
  </sheetViews>
  <sheetFormatPr baseColWidth="10" defaultColWidth="11.42578125" defaultRowHeight="12.75" x14ac:dyDescent="0.2"/>
  <cols>
    <col min="1" max="1" width="26.42578125" style="40" customWidth="1"/>
    <col min="2" max="2" width="26.85546875" style="40" customWidth="1"/>
    <col min="3" max="3" width="23.140625" style="40" bestFit="1" customWidth="1"/>
    <col min="4" max="4" width="15.42578125" style="40" customWidth="1"/>
    <col min="5" max="16" width="15.5703125" style="40" customWidth="1"/>
    <col min="17" max="17" width="10.5703125" style="40" customWidth="1"/>
    <col min="18" max="18" width="13.140625" style="40" customWidth="1"/>
    <col min="19" max="16384" width="11.42578125" style="40"/>
  </cols>
  <sheetData>
    <row r="1" spans="1:18" x14ac:dyDescent="0.2">
      <c r="A1" s="18"/>
      <c r="B1" s="18"/>
      <c r="C1" s="18"/>
      <c r="D1" s="18"/>
      <c r="E1" s="18"/>
      <c r="F1" s="18"/>
      <c r="G1" s="18"/>
      <c r="H1" s="18"/>
      <c r="I1" s="18"/>
      <c r="J1" s="18"/>
      <c r="K1" s="18"/>
      <c r="L1" s="18"/>
      <c r="M1" s="18"/>
      <c r="N1" s="18"/>
      <c r="O1" s="18"/>
      <c r="P1" s="18"/>
      <c r="Q1" s="18"/>
      <c r="R1" s="18"/>
    </row>
    <row r="2" spans="1:18" ht="22.5" customHeight="1" thickBot="1" x14ac:dyDescent="0.25">
      <c r="A2" s="76" t="s">
        <v>42</v>
      </c>
      <c r="B2" s="18"/>
      <c r="C2" s="18"/>
      <c r="D2" s="18"/>
      <c r="E2" s="18"/>
      <c r="G2" s="18"/>
      <c r="H2" s="18"/>
      <c r="I2" s="18"/>
      <c r="J2" s="18"/>
      <c r="K2" s="18"/>
      <c r="L2" s="18"/>
      <c r="M2" s="18"/>
      <c r="N2" s="18"/>
      <c r="O2" s="18"/>
      <c r="P2" s="18"/>
      <c r="Q2" s="18"/>
      <c r="R2" s="18"/>
    </row>
    <row r="3" spans="1:18" ht="26.25" thickBot="1" x14ac:dyDescent="0.25">
      <c r="A3" s="18"/>
      <c r="B3" s="18"/>
      <c r="C3" s="20"/>
      <c r="D3" s="20"/>
      <c r="E3" s="20"/>
      <c r="G3" s="20"/>
      <c r="H3" s="18"/>
      <c r="I3" s="18"/>
      <c r="J3" s="530" t="s">
        <v>100</v>
      </c>
      <c r="Q3" s="18"/>
      <c r="R3" s="18"/>
    </row>
    <row r="4" spans="1:18" x14ac:dyDescent="0.2">
      <c r="A4" s="21" t="s">
        <v>24</v>
      </c>
      <c r="B4" s="21"/>
      <c r="C4" s="22">
        <f>Stammdaten!B15</f>
        <v>0</v>
      </c>
      <c r="D4" s="18"/>
      <c r="E4" s="23"/>
      <c r="F4" s="23"/>
      <c r="G4" s="23"/>
      <c r="H4" s="18"/>
      <c r="I4" s="18"/>
      <c r="J4" s="18"/>
      <c r="Q4" s="18"/>
      <c r="R4" s="18"/>
    </row>
    <row r="5" spans="1:18" ht="13.5" thickBot="1" x14ac:dyDescent="0.25">
      <c r="A5" s="51" t="s">
        <v>25</v>
      </c>
      <c r="B5" s="51"/>
      <c r="C5" s="26" t="str">
        <f>IF(Stammdaten!A10="","", Stammdaten!A10)</f>
        <v/>
      </c>
      <c r="D5" s="42"/>
      <c r="E5" s="43"/>
      <c r="F5" s="43"/>
      <c r="G5" s="43"/>
      <c r="H5" s="42"/>
      <c r="I5" s="42"/>
      <c r="J5" s="42"/>
      <c r="K5" s="18"/>
      <c r="L5" s="18"/>
      <c r="M5" s="18"/>
      <c r="N5" s="18"/>
      <c r="O5" s="18"/>
      <c r="P5" s="18"/>
      <c r="Q5" s="18"/>
      <c r="R5" s="18"/>
    </row>
    <row r="6" spans="1:18" x14ac:dyDescent="0.2">
      <c r="A6" s="21"/>
      <c r="B6" s="21"/>
      <c r="C6" s="55"/>
      <c r="D6" s="18"/>
      <c r="E6" s="23"/>
      <c r="F6" s="23"/>
      <c r="G6" s="23"/>
      <c r="H6" s="18"/>
      <c r="I6" s="18"/>
      <c r="J6" s="18"/>
      <c r="K6" s="18"/>
      <c r="L6" s="18"/>
      <c r="M6" s="18"/>
      <c r="N6" s="18"/>
      <c r="O6" s="18"/>
      <c r="P6" s="18"/>
      <c r="Q6" s="18"/>
      <c r="R6" s="18"/>
    </row>
    <row r="7" spans="1:18" x14ac:dyDescent="0.2">
      <c r="A7" s="21"/>
      <c r="B7" s="21"/>
      <c r="C7" s="55"/>
      <c r="D7" s="18"/>
      <c r="E7" s="23"/>
      <c r="F7" s="23"/>
      <c r="G7" s="23"/>
      <c r="H7" s="18"/>
      <c r="I7" s="18"/>
      <c r="J7" s="18"/>
      <c r="K7" s="18"/>
      <c r="L7" s="18"/>
      <c r="M7" s="18"/>
      <c r="N7" s="18"/>
      <c r="O7" s="18"/>
      <c r="P7" s="18"/>
      <c r="Q7" s="18"/>
      <c r="R7" s="18"/>
    </row>
    <row r="8" spans="1:18" x14ac:dyDescent="0.2">
      <c r="A8" s="172" t="s">
        <v>290</v>
      </c>
      <c r="B8" s="56"/>
      <c r="C8" s="57"/>
      <c r="D8" s="59"/>
      <c r="E8" s="58"/>
      <c r="F8" s="58"/>
      <c r="G8" s="58"/>
      <c r="H8" s="59"/>
      <c r="I8" s="59"/>
      <c r="J8" s="59"/>
      <c r="K8" s="173"/>
      <c r="L8" s="63"/>
      <c r="M8" s="63"/>
      <c r="N8" s="63"/>
      <c r="O8" s="63"/>
      <c r="P8" s="63"/>
      <c r="Q8" s="18"/>
      <c r="R8" s="18"/>
    </row>
    <row r="9" spans="1:18" x14ac:dyDescent="0.2">
      <c r="A9" s="173" t="s">
        <v>291</v>
      </c>
      <c r="B9" s="94"/>
      <c r="C9" s="94"/>
      <c r="D9" s="94"/>
      <c r="E9" s="94"/>
      <c r="F9" s="94"/>
      <c r="G9" s="94"/>
      <c r="H9" s="94"/>
      <c r="I9" s="94"/>
      <c r="J9" s="94"/>
      <c r="K9" s="173"/>
      <c r="L9" s="63"/>
      <c r="M9" s="63"/>
      <c r="N9" s="63"/>
      <c r="O9" s="63"/>
      <c r="P9" s="63"/>
      <c r="Q9" s="18"/>
      <c r="R9" s="18"/>
    </row>
    <row r="10" spans="1:18" ht="48" customHeight="1" x14ac:dyDescent="0.2">
      <c r="A10" s="784" t="s">
        <v>292</v>
      </c>
      <c r="B10" s="785"/>
      <c r="C10" s="785"/>
      <c r="D10" s="785"/>
      <c r="E10" s="785"/>
      <c r="F10" s="785"/>
      <c r="G10" s="785"/>
      <c r="H10" s="785"/>
      <c r="I10" s="785"/>
      <c r="J10" s="785"/>
      <c r="K10" s="173"/>
      <c r="L10" s="63"/>
      <c r="M10" s="63"/>
      <c r="N10" s="63"/>
      <c r="O10" s="63"/>
      <c r="P10" s="63"/>
      <c r="Q10" s="18"/>
      <c r="R10" s="18"/>
    </row>
    <row r="11" spans="1:18" ht="5.25" customHeight="1" x14ac:dyDescent="0.2">
      <c r="A11" s="174"/>
      <c r="B11" s="64"/>
      <c r="C11" s="65"/>
      <c r="D11" s="67"/>
      <c r="E11" s="66"/>
      <c r="F11" s="66"/>
      <c r="G11" s="66"/>
      <c r="H11" s="67"/>
      <c r="I11" s="67"/>
      <c r="J11" s="67"/>
      <c r="K11" s="173"/>
      <c r="L11" s="63"/>
      <c r="M11" s="63"/>
      <c r="N11" s="63"/>
      <c r="O11" s="63"/>
      <c r="P11" s="63"/>
      <c r="Q11" s="18"/>
      <c r="R11" s="18"/>
    </row>
    <row r="12" spans="1:18" x14ac:dyDescent="0.2">
      <c r="A12" s="63"/>
      <c r="B12" s="60"/>
      <c r="C12" s="61"/>
      <c r="D12" s="63"/>
      <c r="E12" s="62"/>
      <c r="F12" s="62"/>
      <c r="G12" s="62"/>
      <c r="H12" s="63"/>
      <c r="I12" s="63"/>
      <c r="J12" s="63"/>
      <c r="K12" s="63"/>
      <c r="L12" s="63"/>
      <c r="M12" s="63"/>
      <c r="N12" s="63"/>
      <c r="O12" s="63"/>
      <c r="P12" s="63"/>
      <c r="Q12" s="18"/>
      <c r="R12" s="18"/>
    </row>
    <row r="13" spans="1:18" x14ac:dyDescent="0.2">
      <c r="A13" s="2"/>
      <c r="B13" s="2"/>
      <c r="C13" s="220"/>
      <c r="E13" s="179">
        <f>Stammdaten!D31</f>
        <v>2023</v>
      </c>
      <c r="F13" s="179">
        <f>E13+1</f>
        <v>2024</v>
      </c>
      <c r="G13" s="179">
        <f>F13+1</f>
        <v>2025</v>
      </c>
      <c r="H13" s="179">
        <f>G13+1</f>
        <v>2026</v>
      </c>
      <c r="I13" s="179">
        <f>H13+1</f>
        <v>2027</v>
      </c>
      <c r="J13" s="179">
        <f>I13+1</f>
        <v>2028</v>
      </c>
    </row>
    <row r="14" spans="1:18" x14ac:dyDescent="0.2">
      <c r="A14" s="324" t="s">
        <v>84</v>
      </c>
      <c r="B14" s="324" t="s">
        <v>293</v>
      </c>
      <c r="C14" s="324" t="s">
        <v>294</v>
      </c>
      <c r="D14" s="133" t="s">
        <v>142</v>
      </c>
      <c r="E14" s="175" t="s">
        <v>228</v>
      </c>
      <c r="F14" s="482" t="s">
        <v>228</v>
      </c>
      <c r="G14" s="482" t="s">
        <v>228</v>
      </c>
      <c r="H14" s="482" t="s">
        <v>228</v>
      </c>
      <c r="I14" s="482" t="s">
        <v>228</v>
      </c>
      <c r="J14" s="482" t="s">
        <v>228</v>
      </c>
    </row>
    <row r="15" spans="1:18" x14ac:dyDescent="0.2">
      <c r="A15" s="301" t="s">
        <v>86</v>
      </c>
      <c r="B15" s="301" t="s">
        <v>295</v>
      </c>
      <c r="C15" s="302"/>
      <c r="D15" s="535" t="s">
        <v>296</v>
      </c>
      <c r="E15" s="537"/>
      <c r="F15" s="537"/>
      <c r="G15" s="537"/>
      <c r="H15" s="537"/>
      <c r="I15" s="537"/>
      <c r="J15" s="537"/>
      <c r="K15" s="63"/>
      <c r="L15" s="63"/>
      <c r="M15" s="18"/>
      <c r="N15" s="18"/>
    </row>
    <row r="16" spans="1:18" x14ac:dyDescent="0.2">
      <c r="A16" s="301" t="s">
        <v>86</v>
      </c>
      <c r="B16" s="176" t="s">
        <v>297</v>
      </c>
      <c r="C16" s="302"/>
      <c r="D16" s="535" t="s">
        <v>296</v>
      </c>
      <c r="E16" s="537"/>
      <c r="F16" s="537"/>
      <c r="G16" s="537"/>
      <c r="H16" s="537"/>
      <c r="I16" s="537"/>
      <c r="J16" s="537"/>
      <c r="K16" s="63"/>
      <c r="L16" s="63"/>
      <c r="M16" s="18"/>
      <c r="N16" s="18"/>
    </row>
    <row r="17" spans="1:16" x14ac:dyDescent="0.2">
      <c r="A17" s="301" t="s">
        <v>86</v>
      </c>
      <c r="B17" s="176" t="s">
        <v>298</v>
      </c>
      <c r="C17" s="302"/>
      <c r="D17" s="535" t="s">
        <v>296</v>
      </c>
      <c r="E17" s="537"/>
      <c r="F17" s="537"/>
      <c r="G17" s="537"/>
      <c r="H17" s="537"/>
      <c r="I17" s="537"/>
      <c r="J17" s="537"/>
      <c r="K17" s="63"/>
      <c r="L17" s="63"/>
      <c r="M17" s="18"/>
      <c r="N17" s="18"/>
    </row>
    <row r="18" spans="1:16" x14ac:dyDescent="0.2">
      <c r="A18" s="301" t="s">
        <v>86</v>
      </c>
      <c r="B18" s="176" t="s">
        <v>299</v>
      </c>
      <c r="C18" s="302"/>
      <c r="D18" s="535" t="s">
        <v>296</v>
      </c>
      <c r="E18" s="537"/>
      <c r="F18" s="537"/>
      <c r="G18" s="537"/>
      <c r="H18" s="537"/>
      <c r="I18" s="537"/>
      <c r="J18" s="537"/>
      <c r="K18" s="63"/>
      <c r="L18" s="63"/>
      <c r="M18" s="18"/>
      <c r="N18" s="18"/>
    </row>
    <row r="19" spans="1:16" x14ac:dyDescent="0.2">
      <c r="A19" s="301" t="s">
        <v>87</v>
      </c>
      <c r="B19" s="176"/>
      <c r="C19" s="302"/>
      <c r="D19" s="535" t="s">
        <v>296</v>
      </c>
      <c r="E19" s="537"/>
      <c r="F19" s="537"/>
      <c r="G19" s="537"/>
      <c r="H19" s="537"/>
      <c r="I19" s="537"/>
      <c r="J19" s="537"/>
      <c r="K19" s="63"/>
      <c r="L19" s="63"/>
      <c r="M19" s="18"/>
      <c r="N19" s="18"/>
    </row>
    <row r="20" spans="1:16" x14ac:dyDescent="0.2">
      <c r="A20" s="301" t="s">
        <v>88</v>
      </c>
      <c r="B20" s="176"/>
      <c r="C20" s="302"/>
      <c r="D20" s="535" t="s">
        <v>296</v>
      </c>
      <c r="E20" s="537"/>
      <c r="F20" s="537"/>
      <c r="G20" s="537"/>
      <c r="H20" s="537"/>
      <c r="I20" s="537"/>
      <c r="J20" s="537"/>
      <c r="K20" s="63"/>
      <c r="L20" s="63"/>
      <c r="M20" s="18"/>
      <c r="N20" s="18"/>
    </row>
    <row r="21" spans="1:16" x14ac:dyDescent="0.2">
      <c r="A21" s="301" t="s">
        <v>89</v>
      </c>
      <c r="B21" s="176"/>
      <c r="C21" s="302"/>
      <c r="D21" s="535" t="s">
        <v>296</v>
      </c>
      <c r="E21" s="537"/>
      <c r="F21" s="537"/>
      <c r="G21" s="537"/>
      <c r="H21" s="537"/>
      <c r="I21" s="537"/>
      <c r="J21" s="537"/>
      <c r="K21" s="63"/>
      <c r="L21" s="63"/>
      <c r="M21" s="18"/>
      <c r="N21" s="18"/>
    </row>
    <row r="22" spans="1:16" x14ac:dyDescent="0.2">
      <c r="A22" s="301" t="s">
        <v>90</v>
      </c>
      <c r="B22" s="176"/>
      <c r="C22" s="302"/>
      <c r="D22" s="535" t="s">
        <v>296</v>
      </c>
      <c r="E22" s="537"/>
      <c r="F22" s="537"/>
      <c r="G22" s="537"/>
      <c r="H22" s="537"/>
      <c r="I22" s="537"/>
      <c r="J22" s="537"/>
      <c r="K22" s="63"/>
      <c r="L22" s="63"/>
      <c r="M22" s="18"/>
      <c r="N22" s="18"/>
    </row>
    <row r="23" spans="1:16" x14ac:dyDescent="0.2">
      <c r="A23" s="301"/>
      <c r="B23" s="176"/>
      <c r="C23" s="302"/>
      <c r="D23" s="535" t="s">
        <v>296</v>
      </c>
      <c r="E23" s="537"/>
      <c r="F23" s="537"/>
      <c r="G23" s="537"/>
      <c r="H23" s="537"/>
      <c r="I23" s="537"/>
      <c r="J23" s="537"/>
      <c r="K23" s="63"/>
      <c r="L23" s="63"/>
      <c r="M23" s="18"/>
      <c r="N23" s="18"/>
    </row>
    <row r="24" spans="1:16" x14ac:dyDescent="0.2">
      <c r="A24" s="301"/>
      <c r="B24" s="176"/>
      <c r="C24" s="302"/>
      <c r="D24" s="535" t="s">
        <v>296</v>
      </c>
      <c r="E24" s="537"/>
      <c r="F24" s="537"/>
      <c r="G24" s="537"/>
      <c r="H24" s="537"/>
      <c r="I24" s="537"/>
      <c r="J24" s="537"/>
      <c r="K24" s="63"/>
      <c r="L24" s="63"/>
      <c r="M24" s="18"/>
      <c r="N24" s="18"/>
    </row>
    <row r="25" spans="1:16" x14ac:dyDescent="0.2">
      <c r="A25" s="301"/>
      <c r="B25" s="176"/>
      <c r="C25" s="302"/>
      <c r="D25" s="535" t="s">
        <v>296</v>
      </c>
      <c r="E25" s="537"/>
      <c r="F25" s="537"/>
      <c r="G25" s="537"/>
      <c r="H25" s="537"/>
      <c r="I25" s="537"/>
      <c r="J25" s="537"/>
      <c r="K25" s="63"/>
      <c r="L25" s="63"/>
      <c r="M25" s="18"/>
      <c r="N25" s="18"/>
    </row>
    <row r="26" spans="1:16" x14ac:dyDescent="0.2">
      <c r="A26" s="796" t="s">
        <v>300</v>
      </c>
      <c r="B26" s="797"/>
      <c r="C26" s="797"/>
      <c r="D26" s="797"/>
      <c r="E26" s="536">
        <f t="shared" ref="E26:J26" si="0">SUM(E15:E25)</f>
        <v>0</v>
      </c>
      <c r="F26" s="536">
        <f t="shared" si="0"/>
        <v>0</v>
      </c>
      <c r="G26" s="536">
        <f t="shared" si="0"/>
        <v>0</v>
      </c>
      <c r="H26" s="536">
        <f t="shared" si="0"/>
        <v>0</v>
      </c>
      <c r="I26" s="536">
        <f t="shared" si="0"/>
        <v>0</v>
      </c>
      <c r="J26" s="536">
        <f t="shared" si="0"/>
        <v>0</v>
      </c>
      <c r="K26" s="531"/>
      <c r="L26" s="531"/>
    </row>
    <row r="27" spans="1:16" x14ac:dyDescent="0.2">
      <c r="B27" s="63"/>
      <c r="C27" s="60"/>
      <c r="D27" s="61"/>
      <c r="E27" s="63"/>
      <c r="F27" s="62"/>
      <c r="G27" s="62"/>
      <c r="H27" s="63"/>
      <c r="I27" s="63"/>
      <c r="J27" s="63"/>
      <c r="K27" s="63"/>
      <c r="L27" s="63"/>
      <c r="M27" s="63"/>
      <c r="N27" s="63"/>
      <c r="O27" s="18"/>
      <c r="P27" s="18"/>
    </row>
    <row r="29" spans="1:16" x14ac:dyDescent="0.2">
      <c r="B29" s="2"/>
      <c r="C29" s="2"/>
      <c r="D29" s="220"/>
    </row>
    <row r="30" spans="1:16" ht="25.7" customHeight="1" thickBot="1" x14ac:dyDescent="0.25">
      <c r="B30" s="167" t="s">
        <v>293</v>
      </c>
      <c r="C30" s="325"/>
      <c r="D30" s="300" t="s">
        <v>142</v>
      </c>
      <c r="E30" s="483">
        <f>Stammdaten!D31</f>
        <v>2023</v>
      </c>
      <c r="F30" s="483">
        <f>E30+1</f>
        <v>2024</v>
      </c>
      <c r="G30" s="483">
        <f>F30+1</f>
        <v>2025</v>
      </c>
      <c r="H30" s="483">
        <f>G30+1</f>
        <v>2026</v>
      </c>
      <c r="I30" s="483">
        <f>H30+1</f>
        <v>2027</v>
      </c>
      <c r="J30" s="483">
        <f>I30+1</f>
        <v>2028</v>
      </c>
    </row>
    <row r="31" spans="1:16" ht="23.1" customHeight="1" thickTop="1" thickBot="1" x14ac:dyDescent="0.25">
      <c r="B31" s="323" t="s">
        <v>301</v>
      </c>
      <c r="C31" s="326"/>
      <c r="D31" s="302" t="s">
        <v>296</v>
      </c>
      <c r="E31" s="457">
        <f>SUMIF($C$15:$C$25,$B31,E$15:E$25)</f>
        <v>0</v>
      </c>
      <c r="F31" s="457">
        <f t="shared" ref="F31:J31" si="1">SUMIF($C$15:$C$25,$B31,F$15:F$25)</f>
        <v>0</v>
      </c>
      <c r="G31" s="457">
        <f t="shared" si="1"/>
        <v>0</v>
      </c>
      <c r="H31" s="457">
        <f t="shared" si="1"/>
        <v>0</v>
      </c>
      <c r="I31" s="457">
        <f t="shared" si="1"/>
        <v>0</v>
      </c>
      <c r="J31" s="457">
        <f t="shared" si="1"/>
        <v>0</v>
      </c>
      <c r="L31" s="532" t="s">
        <v>302</v>
      </c>
    </row>
    <row r="32" spans="1:16" ht="23.1" customHeight="1" thickTop="1" thickBot="1" x14ac:dyDescent="0.25">
      <c r="B32" s="323" t="s">
        <v>303</v>
      </c>
      <c r="C32" s="326"/>
      <c r="D32" s="302" t="s">
        <v>296</v>
      </c>
      <c r="E32" s="457">
        <f t="shared" ref="E32:E33" si="2">SUMIF($C$15:$C$25,$B32,E$15:E$25)</f>
        <v>0</v>
      </c>
      <c r="F32" s="457">
        <f t="shared" ref="F32:J33" si="3">SUMIF($C$15:$C$25,$B32,F$15:F$25)</f>
        <v>0</v>
      </c>
      <c r="G32" s="457">
        <f t="shared" si="3"/>
        <v>0</v>
      </c>
      <c r="H32" s="457">
        <f t="shared" si="3"/>
        <v>0</v>
      </c>
      <c r="I32" s="457">
        <f t="shared" si="3"/>
        <v>0</v>
      </c>
      <c r="J32" s="457">
        <f t="shared" si="3"/>
        <v>0</v>
      </c>
    </row>
    <row r="33" spans="2:15" ht="23.1" customHeight="1" thickTop="1" thickBot="1" x14ac:dyDescent="0.25">
      <c r="B33" s="276" t="s">
        <v>304</v>
      </c>
      <c r="C33" s="327"/>
      <c r="D33" s="302" t="s">
        <v>296</v>
      </c>
      <c r="E33" s="457">
        <f t="shared" si="2"/>
        <v>0</v>
      </c>
      <c r="F33" s="457">
        <f t="shared" si="3"/>
        <v>0</v>
      </c>
      <c r="G33" s="457">
        <f t="shared" si="3"/>
        <v>0</v>
      </c>
      <c r="H33" s="457">
        <f t="shared" si="3"/>
        <v>0</v>
      </c>
      <c r="I33" s="457">
        <f t="shared" si="3"/>
        <v>0</v>
      </c>
      <c r="J33" s="457">
        <f t="shared" si="3"/>
        <v>0</v>
      </c>
    </row>
    <row r="34" spans="2:15" ht="24.95" customHeight="1" thickTop="1" x14ac:dyDescent="0.2">
      <c r="D34" s="177" t="s">
        <v>289</v>
      </c>
      <c r="E34" s="458">
        <f>SUM(E31:E33)</f>
        <v>0</v>
      </c>
      <c r="F34" s="493">
        <f>SUM(F31:F33)</f>
        <v>0</v>
      </c>
      <c r="G34" s="493">
        <f t="shared" ref="G34:J34" si="4">SUM(G31:G33)</f>
        <v>0</v>
      </c>
      <c r="H34" s="493">
        <f t="shared" si="4"/>
        <v>0</v>
      </c>
      <c r="I34" s="493">
        <f t="shared" si="4"/>
        <v>0</v>
      </c>
      <c r="J34" s="534">
        <f t="shared" si="4"/>
        <v>0</v>
      </c>
    </row>
    <row r="35" spans="2:15" x14ac:dyDescent="0.2">
      <c r="D35" s="533" t="s">
        <v>305</v>
      </c>
      <c r="E35" s="187" t="str">
        <f t="shared" ref="E35:J35" si="5">IF(E34=E26,"ja","nein")</f>
        <v>ja</v>
      </c>
      <c r="F35" s="187" t="str">
        <f t="shared" si="5"/>
        <v>ja</v>
      </c>
      <c r="G35" s="187" t="str">
        <f t="shared" si="5"/>
        <v>ja</v>
      </c>
      <c r="H35" s="187" t="str">
        <f t="shared" si="5"/>
        <v>ja</v>
      </c>
      <c r="I35" s="187" t="str">
        <f t="shared" si="5"/>
        <v>ja</v>
      </c>
      <c r="J35" s="187" t="str">
        <f t="shared" si="5"/>
        <v>ja</v>
      </c>
    </row>
    <row r="36" spans="2:15" ht="15" x14ac:dyDescent="0.2">
      <c r="E36" s="532"/>
      <c r="F36" s="532"/>
      <c r="G36" s="532"/>
      <c r="H36" s="114"/>
      <c r="I36" s="532"/>
      <c r="J36" s="532"/>
      <c r="K36" s="532"/>
      <c r="L36" s="532"/>
      <c r="M36" s="532"/>
      <c r="N36" s="532"/>
      <c r="O36" s="532"/>
    </row>
    <row r="40" spans="2:15" s="1" customFormat="1" x14ac:dyDescent="0.2"/>
    <row r="41" spans="2:15" s="1" customFormat="1" x14ac:dyDescent="0.2"/>
  </sheetData>
  <mergeCells count="2">
    <mergeCell ref="A26:D26"/>
    <mergeCell ref="A10:J10"/>
  </mergeCells>
  <phoneticPr fontId="0" type="noConversion"/>
  <conditionalFormatting sqref="A13:C13">
    <cfRule type="expression" dxfId="10" priority="6" stopIfTrue="1">
      <formula>IF(#REF!="g. A.",1,0)</formula>
    </cfRule>
  </conditionalFormatting>
  <conditionalFormatting sqref="B16:B19">
    <cfRule type="expression" dxfId="9" priority="4" stopIfTrue="1">
      <formula>IF(#REF!="g. A.",1,0)</formula>
    </cfRule>
  </conditionalFormatting>
  <conditionalFormatting sqref="B20">
    <cfRule type="expression" dxfId="8" priority="5" stopIfTrue="1">
      <formula>IF(#REF!="g. A.",1,0)</formula>
    </cfRule>
  </conditionalFormatting>
  <conditionalFormatting sqref="B21 B23 B25 A26">
    <cfRule type="expression" dxfId="7" priority="3" stopIfTrue="1">
      <formula>IF(#REF!="g. A.",1,0)</formula>
    </cfRule>
  </conditionalFormatting>
  <conditionalFormatting sqref="B22 B24">
    <cfRule type="expression" dxfId="6" priority="2" stopIfTrue="1">
      <formula>IF(#REF!="g. A.",1,0)</formula>
    </cfRule>
  </conditionalFormatting>
  <conditionalFormatting sqref="B33:C33">
    <cfRule type="expression" dxfId="5" priority="9" stopIfTrue="1">
      <formula>IF(#REF!="g. A.",1,0)</formula>
    </cfRule>
  </conditionalFormatting>
  <conditionalFormatting sqref="B29:D29">
    <cfRule type="expression" dxfId="4" priority="7" stopIfTrue="1">
      <formula>IF(#REF!="g. A.",1,0)</formula>
    </cfRule>
  </conditionalFormatting>
  <dataValidations xWindow="181" yWindow="616" count="1">
    <dataValidation type="list" allowBlank="1" showInputMessage="1" showErrorMessage="1" sqref="B35:B37 C15:C25" xr:uid="{D5175D1C-6F0E-4CFE-9F71-A94A6D8286E0}">
      <formula1>"Recycling, Thermische Verwertung, Deponie"</formula1>
    </dataValidation>
  </dataValidations>
  <hyperlinks>
    <hyperlink ref="J3" location="INHALT!A1" display="zurück zum Inhalt" xr:uid="{00000000-0004-0000-0700-000000000000}"/>
  </hyperlinks>
  <printOptions horizontalCentered="1"/>
  <pageMargins left="0.78740157480314965" right="0.78740157480314965" top="0.98425196850393704" bottom="0.98425196850393704" header="0.51181102362204722" footer="0.51181102362204722"/>
  <pageSetup paperSize="9" scale="50" fitToWidth="3" orientation="landscape" r:id="rId1"/>
  <headerFooter alignWithMargins="0">
    <oddFooter>Seite &amp;P von &amp;N</oddFooter>
  </headerFooter>
  <colBreaks count="1" manualBreakCount="1">
    <brk id="14" max="54" man="1"/>
  </colBreaks>
  <legacyDrawing r:id="rId2"/>
  <extLst>
    <ext xmlns:x14="http://schemas.microsoft.com/office/spreadsheetml/2009/9/main" uri="{CCE6A557-97BC-4b89-ADB6-D9C93CAAB3DF}">
      <x14:dataValidations xmlns:xm="http://schemas.microsoft.com/office/excel/2006/main" xWindow="181" yWindow="616" count="1">
        <x14:dataValidation type="list" allowBlank="1" showInputMessage="1" showErrorMessage="1" xr:uid="{A3F31A21-2F20-46FB-975B-B70DDAA9764E}">
          <x14:formula1>
            <xm:f>Stammdaten!$B$36:$B$40</xm:f>
          </x14:formula1>
          <xm:sqref>A15:A25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tabColor theme="6" tint="0.39997558519241921"/>
    <pageSetUpPr fitToPage="1"/>
  </sheetPr>
  <dimension ref="A1:AH70"/>
  <sheetViews>
    <sheetView workbookViewId="0"/>
  </sheetViews>
  <sheetFormatPr baseColWidth="10" defaultColWidth="11.42578125" defaultRowHeight="12.75" x14ac:dyDescent="0.2"/>
  <cols>
    <col min="1" max="1" width="32.5703125" style="27" customWidth="1"/>
    <col min="2" max="2" width="12.5703125" style="27" customWidth="1"/>
    <col min="3" max="14" width="14.5703125" style="27" customWidth="1"/>
    <col min="15" max="16384" width="11.42578125" style="27"/>
  </cols>
  <sheetData>
    <row r="1" spans="1:14" ht="13.5" thickBot="1" x14ac:dyDescent="0.25">
      <c r="A1" s="18"/>
      <c r="B1" s="18"/>
      <c r="C1" s="18"/>
      <c r="D1" s="18"/>
      <c r="E1" s="18"/>
      <c r="F1" s="18"/>
      <c r="G1" s="18"/>
      <c r="H1" s="18"/>
      <c r="I1" s="18"/>
      <c r="J1" s="19"/>
      <c r="K1" s="19"/>
      <c r="L1" s="19"/>
      <c r="M1" s="19"/>
      <c r="N1" s="19"/>
    </row>
    <row r="2" spans="1:14" ht="29.25" customHeight="1" x14ac:dyDescent="0.2">
      <c r="A2" s="76" t="s">
        <v>306</v>
      </c>
      <c r="B2" s="18"/>
      <c r="C2" s="19"/>
      <c r="D2" s="20"/>
      <c r="E2" s="20"/>
      <c r="F2" s="748" t="s">
        <v>100</v>
      </c>
      <c r="G2" s="20"/>
      <c r="H2" s="802" t="s">
        <v>307</v>
      </c>
      <c r="I2" s="803"/>
      <c r="J2" s="19"/>
      <c r="K2" s="19"/>
      <c r="L2" s="19"/>
      <c r="M2" s="19"/>
      <c r="N2" s="19"/>
    </row>
    <row r="3" spans="1:14" ht="15.75" thickBot="1" x14ac:dyDescent="0.25">
      <c r="A3" s="18"/>
      <c r="B3" s="18"/>
      <c r="C3" s="18"/>
      <c r="D3" s="41"/>
      <c r="E3" s="18"/>
      <c r="F3" s="749"/>
      <c r="G3" s="18"/>
      <c r="H3" s="804"/>
      <c r="I3" s="805"/>
      <c r="J3" s="19"/>
      <c r="K3" s="19"/>
      <c r="L3" s="19"/>
      <c r="M3" s="19"/>
      <c r="N3" s="19"/>
    </row>
    <row r="4" spans="1:14" x14ac:dyDescent="0.2">
      <c r="A4" s="21" t="s">
        <v>308</v>
      </c>
      <c r="B4" s="21"/>
      <c r="C4" s="22">
        <f>Stammdaten!B15</f>
        <v>0</v>
      </c>
      <c r="D4" s="19"/>
      <c r="E4" s="23"/>
      <c r="F4" s="23"/>
      <c r="G4" s="23"/>
      <c r="H4" s="19"/>
      <c r="I4" s="19"/>
      <c r="J4" s="19"/>
      <c r="K4" s="19"/>
      <c r="L4" s="19"/>
      <c r="M4" s="19"/>
      <c r="N4" s="19"/>
    </row>
    <row r="5" spans="1:14" x14ac:dyDescent="0.2">
      <c r="A5" s="21" t="s">
        <v>309</v>
      </c>
      <c r="B5" s="21"/>
      <c r="C5" s="22" t="e">
        <f>IF(Stammdaten!#REF!&lt;&gt;"",Stammdaten!#REF!,Stammdaten!#REF!)</f>
        <v>#REF!</v>
      </c>
      <c r="D5" s="19"/>
      <c r="E5" s="23"/>
      <c r="F5" s="23"/>
      <c r="G5" s="23"/>
      <c r="H5" s="18"/>
      <c r="I5" s="18"/>
      <c r="J5" s="18"/>
      <c r="K5" s="18"/>
      <c r="L5" s="19"/>
      <c r="M5" s="19"/>
      <c r="N5" s="19"/>
    </row>
    <row r="6" spans="1:14" ht="13.5" thickBot="1" x14ac:dyDescent="0.25">
      <c r="A6" s="51" t="s">
        <v>25</v>
      </c>
      <c r="B6" s="51"/>
      <c r="C6" s="26" t="str">
        <f>IF(Stammdaten!A10="","", Stammdaten!A10)</f>
        <v/>
      </c>
      <c r="D6" s="43"/>
      <c r="E6" s="43"/>
      <c r="F6" s="43"/>
      <c r="G6" s="43"/>
      <c r="H6" s="42"/>
      <c r="I6" s="42"/>
      <c r="J6" s="42"/>
      <c r="K6" s="42"/>
      <c r="L6" s="25"/>
      <c r="M6" s="25"/>
      <c r="N6" s="25"/>
    </row>
    <row r="8" spans="1:14" ht="12.75" customHeight="1" x14ac:dyDescent="0.2"/>
    <row r="11" spans="1:14" ht="24.95" customHeight="1" x14ac:dyDescent="0.2">
      <c r="A11" s="15"/>
      <c r="B11" s="15"/>
      <c r="C11" s="798">
        <f>Stammdaten!D31</f>
        <v>2023</v>
      </c>
      <c r="D11" s="800"/>
      <c r="E11" s="798">
        <f>C11+1</f>
        <v>2024</v>
      </c>
      <c r="F11" s="800"/>
      <c r="G11" s="798">
        <f>E11+1</f>
        <v>2025</v>
      </c>
      <c r="H11" s="800"/>
      <c r="I11" s="798">
        <f>G11+1</f>
        <v>2026</v>
      </c>
      <c r="J11" s="800"/>
      <c r="K11" s="798">
        <f>I11+1</f>
        <v>2027</v>
      </c>
      <c r="L11" s="800"/>
      <c r="M11" s="798">
        <f>K11+1</f>
        <v>2028</v>
      </c>
      <c r="N11" s="800"/>
    </row>
    <row r="12" spans="1:14" ht="30" x14ac:dyDescent="0.2">
      <c r="A12" s="17" t="s">
        <v>310</v>
      </c>
      <c r="B12" s="17" t="s">
        <v>142</v>
      </c>
      <c r="C12" s="17" t="s">
        <v>228</v>
      </c>
      <c r="D12" s="17" t="s">
        <v>311</v>
      </c>
      <c r="E12" s="17" t="s">
        <v>228</v>
      </c>
      <c r="F12" s="17" t="s">
        <v>311</v>
      </c>
      <c r="G12" s="17" t="s">
        <v>228</v>
      </c>
      <c r="H12" s="17" t="s">
        <v>311</v>
      </c>
      <c r="I12" s="17" t="s">
        <v>228</v>
      </c>
      <c r="J12" s="17" t="s">
        <v>311</v>
      </c>
      <c r="K12" s="17" t="s">
        <v>228</v>
      </c>
      <c r="L12" s="17" t="s">
        <v>311</v>
      </c>
      <c r="M12" s="17" t="s">
        <v>228</v>
      </c>
      <c r="N12" s="17" t="s">
        <v>311</v>
      </c>
    </row>
    <row r="13" spans="1:14" ht="15" x14ac:dyDescent="0.2">
      <c r="A13" s="3"/>
      <c r="B13" s="37" t="s">
        <v>146</v>
      </c>
      <c r="C13" s="87"/>
      <c r="D13" s="87"/>
      <c r="E13" s="87"/>
      <c r="F13" s="87"/>
      <c r="G13" s="87"/>
      <c r="H13" s="87"/>
      <c r="I13" s="87"/>
      <c r="J13" s="87"/>
      <c r="K13" s="87"/>
      <c r="L13" s="87"/>
      <c r="M13" s="87"/>
      <c r="N13" s="87"/>
    </row>
    <row r="14" spans="1:14" ht="15" x14ac:dyDescent="0.2">
      <c r="A14" s="3" t="s">
        <v>312</v>
      </c>
      <c r="B14" s="37"/>
      <c r="C14" s="126"/>
      <c r="D14" s="127"/>
      <c r="E14" s="126"/>
      <c r="F14" s="127"/>
      <c r="G14" s="126"/>
      <c r="H14" s="127"/>
      <c r="I14" s="126"/>
      <c r="J14" s="127"/>
      <c r="K14" s="126"/>
      <c r="L14" s="127"/>
      <c r="M14" s="126"/>
      <c r="N14" s="127"/>
    </row>
    <row r="15" spans="1:14" ht="15" x14ac:dyDescent="0.2">
      <c r="A15" s="3" t="s">
        <v>313</v>
      </c>
      <c r="B15" s="37"/>
      <c r="C15" s="126"/>
      <c r="D15" s="127"/>
      <c r="E15" s="126"/>
      <c r="F15" s="127"/>
      <c r="G15" s="126"/>
      <c r="H15" s="127"/>
      <c r="I15" s="126"/>
      <c r="J15" s="127"/>
      <c r="K15" s="126"/>
      <c r="L15" s="127"/>
      <c r="M15" s="126"/>
      <c r="N15" s="127"/>
    </row>
    <row r="16" spans="1:14" ht="15" x14ac:dyDescent="0.2">
      <c r="A16" s="3" t="s">
        <v>314</v>
      </c>
      <c r="B16" s="37"/>
      <c r="C16" s="126"/>
      <c r="D16" s="127"/>
      <c r="E16" s="126"/>
      <c r="F16" s="127"/>
      <c r="G16" s="126"/>
      <c r="H16" s="127"/>
      <c r="I16" s="126"/>
      <c r="J16" s="127"/>
      <c r="K16" s="126"/>
      <c r="L16" s="127"/>
      <c r="M16" s="126"/>
      <c r="N16" s="127"/>
    </row>
    <row r="17" spans="1:14" ht="15" x14ac:dyDescent="0.2">
      <c r="A17" s="3" t="s">
        <v>315</v>
      </c>
      <c r="B17" s="37"/>
      <c r="C17" s="126"/>
      <c r="D17" s="127"/>
      <c r="E17" s="126"/>
      <c r="F17" s="127"/>
      <c r="G17" s="126"/>
      <c r="H17" s="127"/>
      <c r="I17" s="126"/>
      <c r="J17" s="127"/>
      <c r="K17" s="126"/>
      <c r="L17" s="127"/>
      <c r="M17" s="126"/>
      <c r="N17" s="127"/>
    </row>
    <row r="18" spans="1:14" ht="15" x14ac:dyDescent="0.2">
      <c r="A18" s="3" t="s">
        <v>316</v>
      </c>
      <c r="B18" s="37"/>
      <c r="C18" s="126"/>
      <c r="D18" s="127"/>
      <c r="E18" s="126"/>
      <c r="F18" s="127"/>
      <c r="G18" s="126"/>
      <c r="H18" s="127"/>
      <c r="I18" s="126"/>
      <c r="J18" s="127"/>
      <c r="K18" s="126"/>
      <c r="L18" s="127"/>
      <c r="M18" s="126"/>
      <c r="N18" s="127"/>
    </row>
    <row r="19" spans="1:14" ht="15" x14ac:dyDescent="0.2">
      <c r="A19" s="3" t="s">
        <v>317</v>
      </c>
      <c r="B19" s="37"/>
      <c r="C19" s="126"/>
      <c r="D19" s="127"/>
      <c r="E19" s="126"/>
      <c r="F19" s="127"/>
      <c r="G19" s="126"/>
      <c r="H19" s="127"/>
      <c r="I19" s="126"/>
      <c r="J19" s="127"/>
      <c r="K19" s="126"/>
      <c r="L19" s="127"/>
      <c r="M19" s="126"/>
      <c r="N19" s="127"/>
    </row>
    <row r="20" spans="1:14" ht="15" x14ac:dyDescent="0.2">
      <c r="A20" s="3" t="s">
        <v>318</v>
      </c>
      <c r="B20" s="37"/>
      <c r="C20" s="126"/>
      <c r="D20" s="127"/>
      <c r="E20" s="126"/>
      <c r="F20" s="127"/>
      <c r="G20" s="126"/>
      <c r="H20" s="127"/>
      <c r="I20" s="126"/>
      <c r="J20" s="127"/>
      <c r="K20" s="126"/>
      <c r="L20" s="127"/>
      <c r="M20" s="126"/>
      <c r="N20" s="127"/>
    </row>
    <row r="21" spans="1:14" ht="15" x14ac:dyDescent="0.2">
      <c r="A21" s="3" t="s">
        <v>319</v>
      </c>
      <c r="B21" s="37"/>
      <c r="C21" s="126"/>
      <c r="D21" s="127"/>
      <c r="E21" s="126"/>
      <c r="F21" s="127"/>
      <c r="G21" s="126"/>
      <c r="H21" s="127"/>
      <c r="I21" s="126"/>
      <c r="J21" s="127"/>
      <c r="K21" s="126"/>
      <c r="L21" s="127"/>
      <c r="M21" s="126"/>
      <c r="N21" s="127"/>
    </row>
    <row r="22" spans="1:14" ht="15" x14ac:dyDescent="0.2">
      <c r="A22" s="3" t="s">
        <v>320</v>
      </c>
      <c r="B22" s="37"/>
      <c r="C22" s="126"/>
      <c r="D22" s="127"/>
      <c r="E22" s="126"/>
      <c r="F22" s="127"/>
      <c r="G22" s="126"/>
      <c r="H22" s="127"/>
      <c r="I22" s="126"/>
      <c r="J22" s="127"/>
      <c r="K22" s="126"/>
      <c r="L22" s="127"/>
      <c r="M22" s="126"/>
      <c r="N22" s="127"/>
    </row>
    <row r="23" spans="1:14" ht="15" x14ac:dyDescent="0.2">
      <c r="A23" s="3" t="s">
        <v>321</v>
      </c>
      <c r="B23" s="37"/>
      <c r="C23" s="126"/>
      <c r="D23" s="127"/>
      <c r="E23" s="126"/>
      <c r="F23" s="127"/>
      <c r="G23" s="126"/>
      <c r="H23" s="127"/>
      <c r="I23" s="126"/>
      <c r="J23" s="127"/>
      <c r="K23" s="126"/>
      <c r="L23" s="127"/>
      <c r="M23" s="126"/>
      <c r="N23" s="127"/>
    </row>
    <row r="24" spans="1:14" ht="15" x14ac:dyDescent="0.2">
      <c r="A24" s="3" t="s">
        <v>322</v>
      </c>
      <c r="B24" s="37"/>
      <c r="C24" s="126"/>
      <c r="D24" s="127"/>
      <c r="E24" s="126"/>
      <c r="F24" s="127"/>
      <c r="G24" s="126"/>
      <c r="H24" s="127"/>
      <c r="I24" s="126"/>
      <c r="J24" s="127"/>
      <c r="K24" s="126"/>
      <c r="L24" s="127"/>
      <c r="M24" s="126"/>
      <c r="N24" s="127"/>
    </row>
    <row r="25" spans="1:14" ht="15" x14ac:dyDescent="0.2">
      <c r="A25" s="3" t="s">
        <v>323</v>
      </c>
      <c r="B25" s="37"/>
      <c r="C25" s="126"/>
      <c r="D25" s="127"/>
      <c r="E25" s="126"/>
      <c r="F25" s="127"/>
      <c r="G25" s="126"/>
      <c r="H25" s="127"/>
      <c r="I25" s="126"/>
      <c r="J25" s="127"/>
      <c r="K25" s="126"/>
      <c r="L25" s="127"/>
      <c r="M25" s="126"/>
      <c r="N25" s="127"/>
    </row>
    <row r="26" spans="1:14" ht="15" x14ac:dyDescent="0.2">
      <c r="B26" s="103" t="s">
        <v>289</v>
      </c>
      <c r="C26" s="104">
        <f>SUM(C14:C25)</f>
        <v>0</v>
      </c>
      <c r="D26" s="101">
        <f t="shared" ref="D26:N26" si="0">SUM(D14:D25)</f>
        <v>0</v>
      </c>
      <c r="E26" s="104">
        <f t="shared" si="0"/>
        <v>0</v>
      </c>
      <c r="F26" s="101">
        <f t="shared" si="0"/>
        <v>0</v>
      </c>
      <c r="G26" s="104">
        <f t="shared" si="0"/>
        <v>0</v>
      </c>
      <c r="H26" s="101">
        <f t="shared" si="0"/>
        <v>0</v>
      </c>
      <c r="I26" s="104">
        <f t="shared" si="0"/>
        <v>0</v>
      </c>
      <c r="J26" s="101">
        <f t="shared" si="0"/>
        <v>0</v>
      </c>
      <c r="K26" s="104">
        <f t="shared" si="0"/>
        <v>0</v>
      </c>
      <c r="L26" s="101">
        <f t="shared" si="0"/>
        <v>0</v>
      </c>
      <c r="M26" s="104">
        <f t="shared" si="0"/>
        <v>0</v>
      </c>
      <c r="N26" s="101">
        <f t="shared" si="0"/>
        <v>0</v>
      </c>
    </row>
    <row r="27" spans="1:14" ht="15" x14ac:dyDescent="0.2">
      <c r="B27" s="15"/>
      <c r="C27" s="30"/>
      <c r="D27" s="30"/>
      <c r="E27" s="30"/>
      <c r="F27" s="30"/>
      <c r="G27" s="30"/>
      <c r="H27" s="30"/>
      <c r="I27" s="30"/>
      <c r="J27" s="30"/>
      <c r="K27" s="30"/>
      <c r="L27" s="30"/>
      <c r="M27" s="30"/>
      <c r="N27" s="30"/>
    </row>
    <row r="29" spans="1:14" ht="24.95" customHeight="1" x14ac:dyDescent="0.2">
      <c r="A29" s="83" t="s">
        <v>324</v>
      </c>
      <c r="C29" s="798">
        <f>Stammdaten!D31</f>
        <v>2023</v>
      </c>
      <c r="D29" s="801"/>
      <c r="E29" s="798">
        <f>C29+1</f>
        <v>2024</v>
      </c>
      <c r="F29" s="801"/>
      <c r="G29" s="798">
        <f>E29+1</f>
        <v>2025</v>
      </c>
      <c r="H29" s="801"/>
      <c r="I29" s="798">
        <f>G29+1</f>
        <v>2026</v>
      </c>
      <c r="J29" s="801"/>
      <c r="K29" s="798">
        <f>I29+1</f>
        <v>2027</v>
      </c>
      <c r="L29" s="801"/>
      <c r="M29" s="798">
        <f>K29+1</f>
        <v>2028</v>
      </c>
      <c r="N29" s="801"/>
    </row>
    <row r="30" spans="1:14" ht="30" x14ac:dyDescent="0.2">
      <c r="A30" s="17" t="s">
        <v>325</v>
      </c>
      <c r="B30" s="17" t="s">
        <v>142</v>
      </c>
      <c r="C30" s="17" t="s">
        <v>228</v>
      </c>
      <c r="D30" s="17" t="s">
        <v>311</v>
      </c>
      <c r="E30" s="17" t="s">
        <v>228</v>
      </c>
      <c r="F30" s="17" t="s">
        <v>311</v>
      </c>
      <c r="G30" s="17" t="s">
        <v>228</v>
      </c>
      <c r="H30" s="17" t="s">
        <v>311</v>
      </c>
      <c r="I30" s="17" t="s">
        <v>228</v>
      </c>
      <c r="J30" s="17" t="s">
        <v>311</v>
      </c>
      <c r="K30" s="17" t="s">
        <v>228</v>
      </c>
      <c r="L30" s="17" t="s">
        <v>311</v>
      </c>
      <c r="M30" s="17" t="s">
        <v>228</v>
      </c>
      <c r="N30" s="17" t="s">
        <v>311</v>
      </c>
    </row>
    <row r="31" spans="1:14" ht="15" x14ac:dyDescent="0.2">
      <c r="A31" s="29" t="str">
        <f>Energie!A10</f>
        <v>Standort 1</v>
      </c>
      <c r="B31" s="107" t="s">
        <v>146</v>
      </c>
      <c r="C31" s="105">
        <f>Energie!D10</f>
        <v>0</v>
      </c>
      <c r="D31" s="136" t="e">
        <f>Energie!#REF!</f>
        <v>#REF!</v>
      </c>
      <c r="E31" s="105">
        <f>Energie!E10</f>
        <v>0</v>
      </c>
      <c r="F31" s="136" t="e">
        <f>Energie!#REF!</f>
        <v>#REF!</v>
      </c>
      <c r="G31" s="105">
        <f>Energie!F10</f>
        <v>0</v>
      </c>
      <c r="H31" s="136" t="e">
        <f>Energie!#REF!</f>
        <v>#REF!</v>
      </c>
      <c r="I31" s="105">
        <f>Energie!G10</f>
        <v>0</v>
      </c>
      <c r="J31" s="136" t="e">
        <f>Energie!#REF!</f>
        <v>#REF!</v>
      </c>
      <c r="K31" s="105">
        <f>Energie!H10</f>
        <v>0</v>
      </c>
      <c r="L31" s="136" t="e">
        <f>Energie!#REF!</f>
        <v>#REF!</v>
      </c>
      <c r="M31" s="105">
        <f>Energie!I10</f>
        <v>0</v>
      </c>
      <c r="N31" s="136" t="e">
        <f>Energie!#REF!</f>
        <v>#REF!</v>
      </c>
    </row>
    <row r="32" spans="1:14" x14ac:dyDescent="0.2">
      <c r="A32" s="84"/>
      <c r="B32" s="85"/>
      <c r="C32" s="85"/>
      <c r="D32" s="85"/>
      <c r="E32" s="85"/>
      <c r="F32" s="85"/>
      <c r="G32" s="85"/>
      <c r="H32" s="85"/>
      <c r="I32" s="85"/>
      <c r="J32" s="85"/>
      <c r="K32" s="85"/>
      <c r="L32" s="85"/>
      <c r="M32" s="85"/>
      <c r="N32" s="86"/>
    </row>
    <row r="33" spans="1:34" ht="15" x14ac:dyDescent="0.2">
      <c r="A33" s="798" t="s">
        <v>326</v>
      </c>
      <c r="B33" s="799"/>
      <c r="C33" s="100" t="str">
        <f>IF(C31=C26,"JA","NEIN")</f>
        <v>JA</v>
      </c>
      <c r="D33" s="100" t="e">
        <f t="shared" ref="D33:N33" si="1">IF(D31=D26,"JA","NEIN")</f>
        <v>#REF!</v>
      </c>
      <c r="E33" s="100" t="str">
        <f t="shared" si="1"/>
        <v>JA</v>
      </c>
      <c r="F33" s="100" t="e">
        <f t="shared" si="1"/>
        <v>#REF!</v>
      </c>
      <c r="G33" s="100" t="str">
        <f t="shared" si="1"/>
        <v>JA</v>
      </c>
      <c r="H33" s="100" t="e">
        <f t="shared" si="1"/>
        <v>#REF!</v>
      </c>
      <c r="I33" s="100" t="str">
        <f t="shared" si="1"/>
        <v>JA</v>
      </c>
      <c r="J33" s="100" t="e">
        <f t="shared" si="1"/>
        <v>#REF!</v>
      </c>
      <c r="K33" s="100" t="str">
        <f t="shared" si="1"/>
        <v>JA</v>
      </c>
      <c r="L33" s="100" t="e">
        <f t="shared" si="1"/>
        <v>#REF!</v>
      </c>
      <c r="M33" s="100" t="str">
        <f t="shared" si="1"/>
        <v>JA</v>
      </c>
      <c r="N33" s="100" t="e">
        <f t="shared" si="1"/>
        <v>#REF!</v>
      </c>
    </row>
    <row r="39" spans="1:34" customFormat="1" x14ac:dyDescent="0.2">
      <c r="A39" s="96" t="s">
        <v>327</v>
      </c>
      <c r="S39" s="27"/>
      <c r="T39" s="27"/>
      <c r="U39" s="27"/>
      <c r="V39" s="27"/>
      <c r="W39" s="27"/>
      <c r="X39" s="27"/>
      <c r="Y39" s="27"/>
      <c r="Z39" s="27"/>
      <c r="AA39" s="27"/>
      <c r="AB39" s="27"/>
      <c r="AC39" s="27"/>
      <c r="AD39" s="27"/>
      <c r="AE39" s="27"/>
      <c r="AF39" s="27"/>
      <c r="AG39" s="27"/>
      <c r="AH39" s="27"/>
    </row>
    <row r="40" spans="1:34" customFormat="1" x14ac:dyDescent="0.2">
      <c r="S40" s="27"/>
      <c r="T40" s="27"/>
      <c r="U40" s="27"/>
      <c r="V40" s="27"/>
      <c r="W40" s="27"/>
      <c r="X40" s="27"/>
      <c r="Y40" s="27"/>
      <c r="Z40" s="27"/>
      <c r="AA40" s="27"/>
      <c r="AB40" s="27"/>
      <c r="AC40" s="27"/>
      <c r="AD40" s="27"/>
      <c r="AE40" s="27"/>
      <c r="AF40" s="27"/>
      <c r="AG40" s="27"/>
      <c r="AH40" s="27"/>
    </row>
    <row r="41" spans="1:34" customFormat="1" x14ac:dyDescent="0.2">
      <c r="S41" s="27"/>
      <c r="T41" s="27"/>
      <c r="U41" s="27"/>
      <c r="V41" s="27"/>
      <c r="W41" s="27"/>
      <c r="X41" s="27"/>
      <c r="Y41" s="27"/>
      <c r="Z41" s="27"/>
      <c r="AA41" s="27"/>
      <c r="AB41" s="27"/>
      <c r="AC41" s="27"/>
      <c r="AD41" s="27"/>
      <c r="AE41" s="27"/>
      <c r="AF41" s="27"/>
      <c r="AG41" s="27"/>
      <c r="AH41" s="27"/>
    </row>
    <row r="42" spans="1:34" customFormat="1" x14ac:dyDescent="0.2">
      <c r="S42" s="27"/>
      <c r="T42" s="27"/>
      <c r="U42" s="27"/>
      <c r="V42" s="27"/>
      <c r="W42" s="27"/>
      <c r="X42" s="27"/>
      <c r="Y42" s="27"/>
      <c r="Z42" s="27"/>
      <c r="AA42" s="27"/>
      <c r="AB42" s="27"/>
      <c r="AC42" s="27"/>
      <c r="AD42" s="27"/>
      <c r="AE42" s="27"/>
      <c r="AF42" s="27"/>
      <c r="AG42" s="27"/>
      <c r="AH42" s="27"/>
    </row>
    <row r="43" spans="1:34" customFormat="1" x14ac:dyDescent="0.2">
      <c r="S43" s="27"/>
      <c r="T43" s="27"/>
      <c r="U43" s="27"/>
      <c r="V43" s="27"/>
      <c r="W43" s="27"/>
      <c r="X43" s="27"/>
      <c r="Y43" s="27"/>
      <c r="Z43" s="27"/>
      <c r="AA43" s="27"/>
      <c r="AB43" s="27"/>
      <c r="AC43" s="27"/>
      <c r="AD43" s="27"/>
      <c r="AE43" s="27"/>
      <c r="AF43" s="27"/>
      <c r="AG43" s="27"/>
      <c r="AH43" s="27"/>
    </row>
    <row r="44" spans="1:34" customFormat="1" x14ac:dyDescent="0.2">
      <c r="S44" s="27"/>
      <c r="T44" s="27"/>
      <c r="U44" s="27"/>
      <c r="V44" s="27"/>
      <c r="W44" s="27"/>
      <c r="X44" s="27"/>
      <c r="Y44" s="27"/>
      <c r="Z44" s="27"/>
      <c r="AA44" s="27"/>
      <c r="AB44" s="27"/>
      <c r="AC44" s="27"/>
      <c r="AD44" s="27"/>
      <c r="AE44" s="27"/>
      <c r="AF44" s="27"/>
      <c r="AG44" s="27"/>
      <c r="AH44" s="27"/>
    </row>
    <row r="45" spans="1:34" customFormat="1" x14ac:dyDescent="0.2">
      <c r="S45" s="27"/>
      <c r="T45" s="27"/>
      <c r="U45" s="27"/>
      <c r="V45" s="27"/>
      <c r="W45" s="27"/>
      <c r="X45" s="27"/>
      <c r="Y45" s="27"/>
      <c r="Z45" s="27"/>
      <c r="AA45" s="27"/>
      <c r="AB45" s="27"/>
      <c r="AC45" s="27"/>
      <c r="AD45" s="27"/>
      <c r="AE45" s="27"/>
      <c r="AF45" s="27"/>
      <c r="AG45" s="27"/>
      <c r="AH45" s="27"/>
    </row>
    <row r="46" spans="1:34" customFormat="1" x14ac:dyDescent="0.2">
      <c r="S46" s="27"/>
      <c r="T46" s="27"/>
      <c r="U46" s="27"/>
      <c r="V46" s="27"/>
      <c r="W46" s="27"/>
      <c r="X46" s="27"/>
      <c r="Y46" s="27"/>
      <c r="Z46" s="27"/>
      <c r="AA46" s="27"/>
      <c r="AB46" s="27"/>
      <c r="AC46" s="27"/>
      <c r="AD46" s="27"/>
      <c r="AE46" s="27"/>
      <c r="AF46" s="27"/>
      <c r="AG46" s="27"/>
      <c r="AH46" s="27"/>
    </row>
    <row r="47" spans="1:34" customFormat="1" x14ac:dyDescent="0.2">
      <c r="S47" s="27"/>
      <c r="T47" s="27"/>
      <c r="U47" s="27"/>
      <c r="V47" s="27"/>
      <c r="W47" s="27"/>
      <c r="X47" s="27"/>
      <c r="Y47" s="27"/>
      <c r="Z47" s="27"/>
      <c r="AA47" s="27"/>
      <c r="AB47" s="27"/>
      <c r="AC47" s="27"/>
      <c r="AD47" s="27"/>
      <c r="AE47" s="27"/>
      <c r="AF47" s="27"/>
      <c r="AG47" s="27"/>
      <c r="AH47" s="27"/>
    </row>
    <row r="48" spans="1:34" customFormat="1" x14ac:dyDescent="0.2">
      <c r="S48" s="27"/>
      <c r="T48" s="27"/>
      <c r="U48" s="27"/>
      <c r="V48" s="27"/>
      <c r="W48" s="27"/>
      <c r="X48" s="27"/>
      <c r="Y48" s="27"/>
      <c r="Z48" s="27"/>
      <c r="AA48" s="27"/>
      <c r="AB48" s="27"/>
      <c r="AC48" s="27"/>
      <c r="AD48" s="27"/>
      <c r="AE48" s="27"/>
      <c r="AF48" s="27"/>
      <c r="AG48" s="27"/>
      <c r="AH48" s="27"/>
    </row>
    <row r="49" spans="19:34" customFormat="1" x14ac:dyDescent="0.2">
      <c r="S49" s="27"/>
      <c r="T49" s="27"/>
      <c r="U49" s="27"/>
      <c r="V49" s="27"/>
      <c r="W49" s="27"/>
      <c r="X49" s="27"/>
      <c r="Y49" s="27"/>
      <c r="Z49" s="27"/>
      <c r="AA49" s="27"/>
      <c r="AB49" s="27"/>
      <c r="AC49" s="27"/>
      <c r="AD49" s="27"/>
      <c r="AE49" s="27"/>
      <c r="AF49" s="27"/>
      <c r="AG49" s="27"/>
      <c r="AH49" s="27"/>
    </row>
    <row r="50" spans="19:34" customFormat="1" x14ac:dyDescent="0.2">
      <c r="S50" s="27"/>
      <c r="T50" s="27"/>
      <c r="U50" s="27"/>
      <c r="V50" s="27"/>
      <c r="W50" s="27"/>
      <c r="X50" s="27"/>
      <c r="Y50" s="27"/>
      <c r="Z50" s="27"/>
      <c r="AA50" s="27"/>
      <c r="AB50" s="27"/>
      <c r="AC50" s="27"/>
      <c r="AD50" s="27"/>
      <c r="AE50" s="27"/>
      <c r="AF50" s="27"/>
      <c r="AG50" s="27"/>
      <c r="AH50" s="27"/>
    </row>
    <row r="51" spans="19:34" customFormat="1" x14ac:dyDescent="0.2">
      <c r="S51" s="27"/>
      <c r="T51" s="27"/>
      <c r="U51" s="27"/>
      <c r="V51" s="27"/>
      <c r="W51" s="27"/>
      <c r="X51" s="27"/>
      <c r="Y51" s="27"/>
      <c r="Z51" s="27"/>
      <c r="AA51" s="27"/>
      <c r="AB51" s="27"/>
      <c r="AC51" s="27"/>
      <c r="AD51" s="27"/>
      <c r="AE51" s="27"/>
      <c r="AF51" s="27"/>
      <c r="AG51" s="27"/>
      <c r="AH51" s="27"/>
    </row>
    <row r="52" spans="19:34" customFormat="1" x14ac:dyDescent="0.2">
      <c r="S52" s="27"/>
      <c r="T52" s="27"/>
      <c r="U52" s="27"/>
      <c r="V52" s="27"/>
      <c r="W52" s="27"/>
      <c r="X52" s="27"/>
      <c r="Y52" s="27"/>
      <c r="Z52" s="27"/>
      <c r="AA52" s="27"/>
      <c r="AB52" s="27"/>
      <c r="AC52" s="27"/>
      <c r="AD52" s="27"/>
      <c r="AE52" s="27"/>
      <c r="AF52" s="27"/>
      <c r="AG52" s="27"/>
      <c r="AH52" s="27"/>
    </row>
    <row r="53" spans="19:34" customFormat="1" x14ac:dyDescent="0.2">
      <c r="S53" s="27"/>
      <c r="T53" s="27"/>
      <c r="U53" s="27"/>
      <c r="V53" s="27"/>
      <c r="W53" s="27"/>
      <c r="X53" s="27"/>
      <c r="Y53" s="27"/>
      <c r="Z53" s="27"/>
      <c r="AA53" s="27"/>
      <c r="AB53" s="27"/>
      <c r="AC53" s="27"/>
      <c r="AD53" s="27"/>
      <c r="AE53" s="27"/>
      <c r="AF53" s="27"/>
      <c r="AG53" s="27"/>
      <c r="AH53" s="27"/>
    </row>
    <row r="54" spans="19:34" customFormat="1" x14ac:dyDescent="0.2">
      <c r="S54" s="27"/>
      <c r="T54" s="27"/>
      <c r="U54" s="27"/>
      <c r="V54" s="27"/>
      <c r="W54" s="27"/>
      <c r="X54" s="27"/>
      <c r="Y54" s="27"/>
      <c r="Z54" s="27"/>
      <c r="AA54" s="27"/>
      <c r="AB54" s="27"/>
      <c r="AC54" s="27"/>
      <c r="AD54" s="27"/>
      <c r="AE54" s="27"/>
      <c r="AF54" s="27"/>
      <c r="AG54" s="27"/>
      <c r="AH54" s="27"/>
    </row>
    <row r="55" spans="19:34" customFormat="1" x14ac:dyDescent="0.2">
      <c r="S55" s="27"/>
      <c r="T55" s="27"/>
      <c r="U55" s="27"/>
      <c r="V55" s="27"/>
      <c r="W55" s="27"/>
      <c r="X55" s="27"/>
      <c r="Y55" s="27"/>
      <c r="Z55" s="27"/>
      <c r="AA55" s="27"/>
      <c r="AB55" s="27"/>
      <c r="AC55" s="27"/>
      <c r="AD55" s="27"/>
      <c r="AE55" s="27"/>
      <c r="AF55" s="27"/>
      <c r="AG55" s="27"/>
      <c r="AH55" s="27"/>
    </row>
    <row r="56" spans="19:34" customFormat="1" x14ac:dyDescent="0.2">
      <c r="S56" s="27"/>
      <c r="T56" s="27"/>
      <c r="U56" s="27"/>
      <c r="V56" s="27"/>
      <c r="W56" s="27"/>
      <c r="X56" s="27"/>
      <c r="Y56" s="27"/>
      <c r="Z56" s="27"/>
      <c r="AA56" s="27"/>
      <c r="AB56" s="27"/>
      <c r="AC56" s="27"/>
      <c r="AD56" s="27"/>
      <c r="AE56" s="27"/>
      <c r="AF56" s="27"/>
      <c r="AG56" s="27"/>
      <c r="AH56" s="27"/>
    </row>
    <row r="57" spans="19:34" customFormat="1" x14ac:dyDescent="0.2">
      <c r="S57" s="27"/>
      <c r="T57" s="27"/>
      <c r="U57" s="27"/>
      <c r="V57" s="27"/>
      <c r="W57" s="27"/>
      <c r="X57" s="27"/>
      <c r="Y57" s="27"/>
      <c r="Z57" s="27"/>
      <c r="AA57" s="27"/>
      <c r="AB57" s="27"/>
      <c r="AC57" s="27"/>
      <c r="AD57" s="27"/>
      <c r="AE57" s="27"/>
      <c r="AF57" s="27"/>
      <c r="AG57" s="27"/>
      <c r="AH57" s="27"/>
    </row>
    <row r="58" spans="19:34" customFormat="1" x14ac:dyDescent="0.2">
      <c r="S58" s="27"/>
      <c r="T58" s="27"/>
      <c r="U58" s="27"/>
      <c r="V58" s="27"/>
      <c r="W58" s="27"/>
      <c r="X58" s="27"/>
      <c r="Y58" s="27"/>
      <c r="Z58" s="27"/>
      <c r="AA58" s="27"/>
      <c r="AB58" s="27"/>
      <c r="AC58" s="27"/>
      <c r="AD58" s="27"/>
      <c r="AE58" s="27"/>
      <c r="AF58" s="27"/>
      <c r="AG58" s="27"/>
      <c r="AH58" s="27"/>
    </row>
    <row r="59" spans="19:34" customFormat="1" x14ac:dyDescent="0.2">
      <c r="S59" s="27"/>
      <c r="T59" s="27"/>
      <c r="U59" s="27"/>
      <c r="V59" s="27"/>
      <c r="W59" s="27"/>
      <c r="X59" s="27"/>
      <c r="Y59" s="27"/>
      <c r="Z59" s="27"/>
      <c r="AA59" s="27"/>
      <c r="AB59" s="27"/>
      <c r="AC59" s="27"/>
      <c r="AD59" s="27"/>
      <c r="AE59" s="27"/>
      <c r="AF59" s="27"/>
      <c r="AG59" s="27"/>
      <c r="AH59" s="27"/>
    </row>
    <row r="60" spans="19:34" customFormat="1" x14ac:dyDescent="0.2">
      <c r="S60" s="27"/>
      <c r="T60" s="27"/>
      <c r="U60" s="27"/>
      <c r="V60" s="27"/>
      <c r="W60" s="27"/>
      <c r="X60" s="27"/>
      <c r="Y60" s="27"/>
      <c r="Z60" s="27"/>
      <c r="AA60" s="27"/>
      <c r="AB60" s="27"/>
      <c r="AC60" s="27"/>
      <c r="AD60" s="27"/>
      <c r="AE60" s="27"/>
      <c r="AF60" s="27"/>
      <c r="AG60" s="27"/>
      <c r="AH60" s="27"/>
    </row>
    <row r="61" spans="19:34" customFormat="1" x14ac:dyDescent="0.2">
      <c r="S61" s="27"/>
      <c r="T61" s="27"/>
      <c r="U61" s="27"/>
      <c r="V61" s="27"/>
      <c r="W61" s="27"/>
      <c r="X61" s="27"/>
      <c r="Y61" s="27"/>
      <c r="Z61" s="27"/>
      <c r="AA61" s="27"/>
      <c r="AB61" s="27"/>
      <c r="AC61" s="27"/>
      <c r="AD61" s="27"/>
      <c r="AE61" s="27"/>
      <c r="AF61" s="27"/>
      <c r="AG61" s="27"/>
      <c r="AH61" s="27"/>
    </row>
    <row r="62" spans="19:34" customFormat="1" x14ac:dyDescent="0.2">
      <c r="S62" s="27"/>
      <c r="T62" s="27"/>
      <c r="U62" s="27"/>
      <c r="V62" s="27"/>
      <c r="W62" s="27"/>
      <c r="X62" s="27"/>
      <c r="Y62" s="27"/>
      <c r="Z62" s="27"/>
      <c r="AA62" s="27"/>
      <c r="AB62" s="27"/>
      <c r="AC62" s="27"/>
      <c r="AD62" s="27"/>
      <c r="AE62" s="27"/>
      <c r="AF62" s="27"/>
      <c r="AG62" s="27"/>
      <c r="AH62" s="27"/>
    </row>
    <row r="63" spans="19:34" customFormat="1" x14ac:dyDescent="0.2">
      <c r="S63" s="27"/>
      <c r="T63" s="27"/>
      <c r="U63" s="27"/>
      <c r="V63" s="27"/>
      <c r="W63" s="27"/>
      <c r="X63" s="27"/>
      <c r="Y63" s="27"/>
      <c r="Z63" s="27"/>
      <c r="AA63" s="27"/>
      <c r="AB63" s="27"/>
      <c r="AC63" s="27"/>
      <c r="AD63" s="27"/>
      <c r="AE63" s="27"/>
      <c r="AF63" s="27"/>
      <c r="AG63" s="27"/>
      <c r="AH63" s="27"/>
    </row>
    <row r="64" spans="19:34" customFormat="1" x14ac:dyDescent="0.2">
      <c r="S64" s="27"/>
      <c r="T64" s="27"/>
      <c r="U64" s="27"/>
      <c r="V64" s="27"/>
      <c r="W64" s="27"/>
      <c r="X64" s="27"/>
      <c r="Y64" s="27"/>
      <c r="Z64" s="27"/>
      <c r="AA64" s="27"/>
      <c r="AB64" s="27"/>
      <c r="AC64" s="27"/>
      <c r="AD64" s="27"/>
      <c r="AE64" s="27"/>
      <c r="AF64" s="27"/>
      <c r="AG64" s="27"/>
      <c r="AH64" s="27"/>
    </row>
    <row r="65" spans="19:34" customFormat="1" x14ac:dyDescent="0.2">
      <c r="S65" s="27"/>
      <c r="T65" s="27"/>
      <c r="U65" s="27"/>
      <c r="V65" s="27"/>
      <c r="W65" s="27"/>
      <c r="X65" s="27"/>
      <c r="Y65" s="27"/>
      <c r="Z65" s="27"/>
      <c r="AA65" s="27"/>
      <c r="AB65" s="27"/>
      <c r="AC65" s="27"/>
      <c r="AD65" s="27"/>
      <c r="AE65" s="27"/>
      <c r="AF65" s="27"/>
      <c r="AG65" s="27"/>
      <c r="AH65" s="27"/>
    </row>
    <row r="66" spans="19:34" customFormat="1" x14ac:dyDescent="0.2">
      <c r="S66" s="27"/>
      <c r="T66" s="27"/>
      <c r="U66" s="27"/>
      <c r="V66" s="27"/>
      <c r="W66" s="27"/>
      <c r="X66" s="27"/>
      <c r="Y66" s="27"/>
      <c r="Z66" s="27"/>
      <c r="AA66" s="27"/>
      <c r="AB66" s="27"/>
      <c r="AC66" s="27"/>
      <c r="AD66" s="27"/>
      <c r="AE66" s="27"/>
      <c r="AF66" s="27"/>
      <c r="AG66" s="27"/>
      <c r="AH66" s="27"/>
    </row>
    <row r="67" spans="19:34" customFormat="1" x14ac:dyDescent="0.2">
      <c r="S67" s="27"/>
      <c r="T67" s="27"/>
      <c r="U67" s="27"/>
      <c r="V67" s="27"/>
      <c r="W67" s="27"/>
      <c r="X67" s="27"/>
      <c r="Y67" s="27"/>
      <c r="Z67" s="27"/>
      <c r="AA67" s="27"/>
      <c r="AB67" s="27"/>
      <c r="AC67" s="27"/>
      <c r="AD67" s="27"/>
      <c r="AE67" s="27"/>
      <c r="AF67" s="27"/>
      <c r="AG67" s="27"/>
      <c r="AH67" s="27"/>
    </row>
    <row r="68" spans="19:34" customFormat="1" x14ac:dyDescent="0.2">
      <c r="S68" s="27"/>
      <c r="T68" s="27"/>
      <c r="U68" s="27"/>
      <c r="V68" s="27"/>
      <c r="W68" s="27"/>
      <c r="X68" s="27"/>
      <c r="Y68" s="27"/>
      <c r="Z68" s="27"/>
      <c r="AA68" s="27"/>
      <c r="AB68" s="27"/>
      <c r="AC68" s="27"/>
      <c r="AD68" s="27"/>
      <c r="AE68" s="27"/>
      <c r="AF68" s="27"/>
      <c r="AG68" s="27"/>
      <c r="AH68" s="27"/>
    </row>
    <row r="69" spans="19:34" customFormat="1" x14ac:dyDescent="0.2">
      <c r="S69" s="27"/>
      <c r="T69" s="27"/>
      <c r="U69" s="27"/>
      <c r="V69" s="27"/>
      <c r="W69" s="27"/>
      <c r="X69" s="27"/>
      <c r="Y69" s="27"/>
      <c r="Z69" s="27"/>
      <c r="AA69" s="27"/>
      <c r="AB69" s="27"/>
      <c r="AC69" s="27"/>
      <c r="AD69" s="27"/>
      <c r="AE69" s="27"/>
      <c r="AF69" s="27"/>
      <c r="AG69" s="27"/>
      <c r="AH69" s="27"/>
    </row>
    <row r="70" spans="19:34" customFormat="1" x14ac:dyDescent="0.2">
      <c r="S70" s="27"/>
      <c r="T70" s="27"/>
      <c r="U70" s="27"/>
      <c r="V70" s="27"/>
      <c r="W70" s="27"/>
      <c r="X70" s="27"/>
      <c r="Y70" s="27"/>
      <c r="Z70" s="27"/>
      <c r="AA70" s="27"/>
      <c r="AB70" s="27"/>
      <c r="AC70" s="27"/>
      <c r="AD70" s="27"/>
      <c r="AE70" s="27"/>
      <c r="AF70" s="27"/>
      <c r="AG70" s="27"/>
      <c r="AH70" s="27"/>
    </row>
  </sheetData>
  <mergeCells count="15">
    <mergeCell ref="H2:I3"/>
    <mergeCell ref="I29:J29"/>
    <mergeCell ref="G11:H11"/>
    <mergeCell ref="G29:H29"/>
    <mergeCell ref="M29:N29"/>
    <mergeCell ref="I11:J11"/>
    <mergeCell ref="K11:L11"/>
    <mergeCell ref="M11:N11"/>
    <mergeCell ref="K29:L29"/>
    <mergeCell ref="F2:F3"/>
    <mergeCell ref="A33:B33"/>
    <mergeCell ref="C11:D11"/>
    <mergeCell ref="E11:F11"/>
    <mergeCell ref="C29:D29"/>
    <mergeCell ref="E29:F29"/>
  </mergeCells>
  <phoneticPr fontId="0" type="noConversion"/>
  <hyperlinks>
    <hyperlink ref="F2:F3" location="INHALT!A1" display="zurück zum Inhalt" xr:uid="{00000000-0004-0000-0A00-000000000000}"/>
    <hyperlink ref="H2:H3" location="INHALT!A1" display="zurück zum Inhalt" xr:uid="{00000000-0004-0000-0A00-000001000000}"/>
    <hyperlink ref="H2:I3" location="Energie!A1" display="zurück zur jährlichen Erfassung" xr:uid="{00000000-0004-0000-0A00-000002000000}"/>
  </hyperlinks>
  <printOptions horizontalCentered="1"/>
  <pageMargins left="0.78740157480314965" right="0.78740157480314965" top="0.98425196850393704" bottom="0.98425196850393704" header="0.51181102362204722" footer="0.51181102362204722"/>
  <pageSetup paperSize="9" scale="39" orientation="landscape" r:id="rId1"/>
  <headerFooter alignWithMargins="0">
    <oddFooter>Seite &amp;P von &amp;N</oddFooter>
  </headerFooter>
  <rowBreaks count="1" manualBreakCount="1">
    <brk id="34"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tabColor theme="6" tint="0.39997558519241921"/>
    <pageSetUpPr fitToPage="1"/>
  </sheetPr>
  <dimension ref="A1:N83"/>
  <sheetViews>
    <sheetView workbookViewId="0"/>
  </sheetViews>
  <sheetFormatPr baseColWidth="10" defaultColWidth="11.42578125" defaultRowHeight="12.75" x14ac:dyDescent="0.2"/>
  <cols>
    <col min="1" max="1" width="32.5703125" style="27" customWidth="1"/>
    <col min="2" max="2" width="11.42578125" style="27"/>
    <col min="3" max="14" width="15.5703125" style="27" customWidth="1"/>
    <col min="15" max="16384" width="11.42578125" style="27"/>
  </cols>
  <sheetData>
    <row r="1" spans="1:14" ht="13.5" thickBot="1" x14ac:dyDescent="0.25">
      <c r="A1" s="18"/>
      <c r="B1" s="18"/>
      <c r="C1" s="18"/>
      <c r="D1" s="18"/>
      <c r="E1" s="18"/>
      <c r="F1" s="18"/>
      <c r="G1" s="18"/>
      <c r="H1" s="18"/>
      <c r="I1" s="18"/>
      <c r="J1" s="19"/>
      <c r="K1" s="19"/>
      <c r="L1" s="19"/>
      <c r="M1" s="19"/>
      <c r="N1" s="19"/>
    </row>
    <row r="2" spans="1:14" ht="30" customHeight="1" x14ac:dyDescent="0.2">
      <c r="A2" s="76" t="s">
        <v>328</v>
      </c>
      <c r="B2" s="18"/>
      <c r="C2" s="19"/>
      <c r="D2" s="20"/>
      <c r="E2" s="20"/>
      <c r="F2" s="748" t="s">
        <v>100</v>
      </c>
      <c r="G2" s="20"/>
      <c r="H2" s="802" t="s">
        <v>307</v>
      </c>
      <c r="I2" s="803"/>
      <c r="J2" s="19"/>
      <c r="K2" s="19"/>
      <c r="L2" s="19"/>
      <c r="M2" s="19"/>
      <c r="N2" s="19"/>
    </row>
    <row r="3" spans="1:14" ht="15.75" thickBot="1" x14ac:dyDescent="0.25">
      <c r="A3" s="18"/>
      <c r="B3" s="18"/>
      <c r="C3" s="18"/>
      <c r="D3" s="41"/>
      <c r="E3" s="18"/>
      <c r="F3" s="749"/>
      <c r="G3" s="18"/>
      <c r="H3" s="804"/>
      <c r="I3" s="805"/>
      <c r="J3" s="19"/>
      <c r="K3" s="19"/>
      <c r="L3" s="19"/>
      <c r="M3" s="19"/>
      <c r="N3" s="19"/>
    </row>
    <row r="4" spans="1:14" x14ac:dyDescent="0.2">
      <c r="A4" s="21" t="s">
        <v>308</v>
      </c>
      <c r="B4" s="21"/>
      <c r="C4" s="22">
        <f>Stammdaten!B15</f>
        <v>0</v>
      </c>
      <c r="D4" s="19"/>
      <c r="E4" s="23"/>
      <c r="F4" s="23"/>
      <c r="G4" s="23"/>
      <c r="H4" s="19"/>
      <c r="I4" s="19"/>
      <c r="J4" s="19"/>
      <c r="K4" s="19"/>
      <c r="L4" s="19"/>
      <c r="M4" s="19"/>
      <c r="N4" s="19"/>
    </row>
    <row r="5" spans="1:14" x14ac:dyDescent="0.2">
      <c r="A5" s="21" t="s">
        <v>309</v>
      </c>
      <c r="B5" s="21"/>
      <c r="C5" s="22" t="e">
        <f>IF(Stammdaten!#REF!&lt;&gt;"",Stammdaten!#REF!,Stammdaten!#REF!)</f>
        <v>#REF!</v>
      </c>
      <c r="D5" s="19"/>
      <c r="E5" s="23"/>
      <c r="F5" s="23"/>
      <c r="G5" s="23"/>
      <c r="H5" s="18"/>
      <c r="I5" s="18"/>
      <c r="J5" s="18"/>
      <c r="K5" s="18"/>
      <c r="L5" s="19"/>
      <c r="M5" s="19"/>
      <c r="N5" s="19"/>
    </row>
    <row r="6" spans="1:14" ht="13.5" thickBot="1" x14ac:dyDescent="0.25">
      <c r="A6" s="51" t="s">
        <v>25</v>
      </c>
      <c r="B6" s="51"/>
      <c r="C6" s="26" t="str">
        <f>IF(Stammdaten!A10="","", Stammdaten!A10)</f>
        <v/>
      </c>
      <c r="D6" s="43"/>
      <c r="E6" s="43"/>
      <c r="F6" s="43"/>
      <c r="G6" s="43"/>
      <c r="H6" s="42"/>
      <c r="I6" s="42"/>
      <c r="J6" s="42"/>
      <c r="K6" s="42"/>
      <c r="L6" s="25"/>
      <c r="M6" s="25"/>
      <c r="N6" s="25"/>
    </row>
    <row r="9" spans="1:14" ht="15" x14ac:dyDescent="0.2">
      <c r="A9" s="88"/>
      <c r="B9" s="88"/>
      <c r="C9" s="88"/>
    </row>
    <row r="10" spans="1:14" ht="15" x14ac:dyDescent="0.2">
      <c r="A10" s="81" t="s">
        <v>101</v>
      </c>
      <c r="B10" s="89"/>
      <c r="C10" s="89"/>
      <c r="D10" s="78"/>
      <c r="E10" s="78"/>
      <c r="F10" s="78"/>
      <c r="G10" s="78"/>
      <c r="H10" s="78"/>
      <c r="I10" s="78"/>
      <c r="J10" s="78"/>
      <c r="K10" s="78"/>
      <c r="L10" s="78"/>
      <c r="M10" s="78"/>
      <c r="N10" s="79"/>
    </row>
    <row r="11" spans="1:14" ht="15" x14ac:dyDescent="0.2">
      <c r="A11" s="90" t="s">
        <v>329</v>
      </c>
      <c r="B11" s="88"/>
      <c r="C11" s="88"/>
      <c r="N11" s="80"/>
    </row>
    <row r="12" spans="1:14" ht="22.5" customHeight="1" x14ac:dyDescent="0.2">
      <c r="A12" s="82" t="s">
        <v>330</v>
      </c>
      <c r="B12" s="91"/>
      <c r="C12" s="91"/>
      <c r="D12" s="44"/>
      <c r="E12" s="44"/>
      <c r="F12" s="44"/>
      <c r="G12" s="44"/>
      <c r="H12" s="44"/>
      <c r="I12" s="44"/>
      <c r="J12" s="44"/>
      <c r="K12" s="44"/>
      <c r="L12" s="44"/>
      <c r="M12" s="44"/>
      <c r="N12" s="92"/>
    </row>
    <row r="15" spans="1:14" ht="24.95" customHeight="1" x14ac:dyDescent="0.2">
      <c r="A15" s="14"/>
      <c r="B15" s="15"/>
      <c r="C15" s="798">
        <f>Stammdaten!D31</f>
        <v>2023</v>
      </c>
      <c r="D15" s="800"/>
      <c r="E15" s="798">
        <f>C15+1</f>
        <v>2024</v>
      </c>
      <c r="F15" s="800"/>
      <c r="G15" s="798">
        <f>E15+1</f>
        <v>2025</v>
      </c>
      <c r="H15" s="800"/>
      <c r="I15" s="798">
        <f>G15+1</f>
        <v>2026</v>
      </c>
      <c r="J15" s="800"/>
      <c r="K15" s="798">
        <f>I15+1</f>
        <v>2027</v>
      </c>
      <c r="L15" s="800"/>
      <c r="M15" s="798">
        <f>K15+1</f>
        <v>2028</v>
      </c>
      <c r="N15" s="800"/>
    </row>
    <row r="16" spans="1:14" ht="30" x14ac:dyDescent="0.2">
      <c r="A16" s="106" t="s">
        <v>331</v>
      </c>
      <c r="B16" s="106" t="s">
        <v>142</v>
      </c>
      <c r="C16" s="17" t="s">
        <v>228</v>
      </c>
      <c r="D16" s="17" t="s">
        <v>311</v>
      </c>
      <c r="E16" s="17" t="s">
        <v>228</v>
      </c>
      <c r="F16" s="17" t="s">
        <v>311</v>
      </c>
      <c r="G16" s="17" t="s">
        <v>228</v>
      </c>
      <c r="H16" s="17" t="s">
        <v>311</v>
      </c>
      <c r="I16" s="17" t="s">
        <v>228</v>
      </c>
      <c r="J16" s="17" t="s">
        <v>311</v>
      </c>
      <c r="K16" s="17" t="s">
        <v>228</v>
      </c>
      <c r="L16" s="17" t="s">
        <v>311</v>
      </c>
      <c r="M16" s="17" t="s">
        <v>228</v>
      </c>
      <c r="N16" s="17" t="s">
        <v>311</v>
      </c>
    </row>
    <row r="17" spans="1:14" ht="15" x14ac:dyDescent="0.2">
      <c r="A17" s="131"/>
      <c r="B17" s="126"/>
      <c r="C17" s="810"/>
      <c r="D17" s="810"/>
      <c r="E17" s="810"/>
      <c r="F17" s="810"/>
      <c r="G17" s="810"/>
      <c r="H17" s="810"/>
      <c r="I17" s="810"/>
      <c r="J17" s="810"/>
      <c r="K17" s="810"/>
      <c r="L17" s="810"/>
      <c r="M17" s="810"/>
      <c r="N17" s="811"/>
    </row>
    <row r="18" spans="1:14" ht="15" x14ac:dyDescent="0.2">
      <c r="A18" s="806"/>
      <c r="B18" s="807"/>
      <c r="C18" s="808"/>
      <c r="D18" s="808"/>
      <c r="E18" s="808"/>
      <c r="F18" s="808"/>
      <c r="G18" s="808"/>
      <c r="H18" s="808"/>
      <c r="I18" s="808"/>
      <c r="J18" s="808"/>
      <c r="K18" s="808"/>
      <c r="L18" s="808"/>
      <c r="M18" s="808"/>
      <c r="N18" s="809"/>
    </row>
    <row r="19" spans="1:14" ht="15" x14ac:dyDescent="0.2">
      <c r="A19" s="54" t="s">
        <v>312</v>
      </c>
      <c r="B19" s="95"/>
      <c r="C19" s="128"/>
      <c r="D19" s="134"/>
      <c r="E19" s="128"/>
      <c r="F19" s="134"/>
      <c r="G19" s="128"/>
      <c r="H19" s="134"/>
      <c r="I19" s="128"/>
      <c r="J19" s="134"/>
      <c r="K19" s="128"/>
      <c r="L19" s="134"/>
      <c r="M19" s="128"/>
      <c r="N19" s="134"/>
    </row>
    <row r="20" spans="1:14" ht="15" x14ac:dyDescent="0.2">
      <c r="A20" s="3" t="s">
        <v>313</v>
      </c>
      <c r="B20" s="37"/>
      <c r="C20" s="126"/>
      <c r="D20" s="127"/>
      <c r="E20" s="126"/>
      <c r="F20" s="127"/>
      <c r="G20" s="126"/>
      <c r="H20" s="127"/>
      <c r="I20" s="126"/>
      <c r="J20" s="127"/>
      <c r="K20" s="126"/>
      <c r="L20" s="127"/>
      <c r="M20" s="126"/>
      <c r="N20" s="127"/>
    </row>
    <row r="21" spans="1:14" ht="15" x14ac:dyDescent="0.2">
      <c r="A21" s="3" t="s">
        <v>314</v>
      </c>
      <c r="B21" s="37"/>
      <c r="C21" s="126"/>
      <c r="D21" s="127"/>
      <c r="E21" s="126"/>
      <c r="F21" s="127"/>
      <c r="G21" s="126"/>
      <c r="H21" s="127"/>
      <c r="I21" s="126"/>
      <c r="J21" s="127"/>
      <c r="K21" s="126"/>
      <c r="L21" s="127"/>
      <c r="M21" s="126"/>
      <c r="N21" s="127"/>
    </row>
    <row r="22" spans="1:14" ht="15" x14ac:dyDescent="0.2">
      <c r="A22" s="3" t="s">
        <v>315</v>
      </c>
      <c r="B22" s="37"/>
      <c r="C22" s="126"/>
      <c r="D22" s="127"/>
      <c r="E22" s="126"/>
      <c r="F22" s="127"/>
      <c r="G22" s="126"/>
      <c r="H22" s="127"/>
      <c r="I22" s="126"/>
      <c r="J22" s="127"/>
      <c r="K22" s="126"/>
      <c r="L22" s="127"/>
      <c r="M22" s="126"/>
      <c r="N22" s="127"/>
    </row>
    <row r="23" spans="1:14" ht="15" x14ac:dyDescent="0.2">
      <c r="A23" s="3" t="s">
        <v>316</v>
      </c>
      <c r="B23" s="37"/>
      <c r="C23" s="126"/>
      <c r="D23" s="127"/>
      <c r="E23" s="126"/>
      <c r="F23" s="127"/>
      <c r="G23" s="126"/>
      <c r="H23" s="127"/>
      <c r="I23" s="126"/>
      <c r="J23" s="127"/>
      <c r="K23" s="126"/>
      <c r="L23" s="127"/>
      <c r="M23" s="126"/>
      <c r="N23" s="127"/>
    </row>
    <row r="24" spans="1:14" ht="15" x14ac:dyDescent="0.2">
      <c r="A24" s="3" t="s">
        <v>317</v>
      </c>
      <c r="B24" s="37"/>
      <c r="C24" s="126"/>
      <c r="D24" s="127"/>
      <c r="E24" s="126"/>
      <c r="F24" s="127"/>
      <c r="G24" s="126"/>
      <c r="H24" s="127"/>
      <c r="I24" s="126"/>
      <c r="J24" s="127"/>
      <c r="K24" s="126"/>
      <c r="L24" s="127"/>
      <c r="M24" s="126"/>
      <c r="N24" s="127"/>
    </row>
    <row r="25" spans="1:14" ht="15" x14ac:dyDescent="0.2">
      <c r="A25" s="3" t="s">
        <v>318</v>
      </c>
      <c r="B25" s="37"/>
      <c r="C25" s="126"/>
      <c r="D25" s="127"/>
      <c r="E25" s="126"/>
      <c r="F25" s="127"/>
      <c r="G25" s="126"/>
      <c r="H25" s="127"/>
      <c r="I25" s="126"/>
      <c r="J25" s="127"/>
      <c r="K25" s="126"/>
      <c r="L25" s="127"/>
      <c r="M25" s="126"/>
      <c r="N25" s="127"/>
    </row>
    <row r="26" spans="1:14" ht="15" x14ac:dyDescent="0.2">
      <c r="A26" s="3" t="s">
        <v>319</v>
      </c>
      <c r="B26" s="37"/>
      <c r="C26" s="126"/>
      <c r="D26" s="127"/>
      <c r="E26" s="126"/>
      <c r="F26" s="127"/>
      <c r="G26" s="126"/>
      <c r="H26" s="127"/>
      <c r="I26" s="126"/>
      <c r="J26" s="127"/>
      <c r="K26" s="126"/>
      <c r="L26" s="127"/>
      <c r="M26" s="126"/>
      <c r="N26" s="127"/>
    </row>
    <row r="27" spans="1:14" ht="15" x14ac:dyDescent="0.2">
      <c r="A27" s="3" t="s">
        <v>320</v>
      </c>
      <c r="B27" s="37"/>
      <c r="C27" s="126"/>
      <c r="D27" s="127"/>
      <c r="E27" s="126"/>
      <c r="F27" s="127"/>
      <c r="G27" s="126"/>
      <c r="H27" s="127"/>
      <c r="I27" s="126"/>
      <c r="J27" s="127"/>
      <c r="K27" s="126"/>
      <c r="L27" s="127"/>
      <c r="M27" s="126"/>
      <c r="N27" s="127"/>
    </row>
    <row r="28" spans="1:14" ht="15" x14ac:dyDescent="0.2">
      <c r="A28" s="3" t="s">
        <v>321</v>
      </c>
      <c r="B28" s="37"/>
      <c r="C28" s="126"/>
      <c r="D28" s="127"/>
      <c r="E28" s="126"/>
      <c r="F28" s="127"/>
      <c r="G28" s="126"/>
      <c r="H28" s="127"/>
      <c r="I28" s="126"/>
      <c r="J28" s="127"/>
      <c r="K28" s="126"/>
      <c r="L28" s="127"/>
      <c r="M28" s="126"/>
      <c r="N28" s="127"/>
    </row>
    <row r="29" spans="1:14" ht="15" x14ac:dyDescent="0.2">
      <c r="A29" s="3" t="s">
        <v>322</v>
      </c>
      <c r="B29" s="37"/>
      <c r="C29" s="126"/>
      <c r="D29" s="127"/>
      <c r="E29" s="126"/>
      <c r="F29" s="127"/>
      <c r="G29" s="126"/>
      <c r="H29" s="127"/>
      <c r="I29" s="126"/>
      <c r="J29" s="127"/>
      <c r="K29" s="126"/>
      <c r="L29" s="127"/>
      <c r="M29" s="126"/>
      <c r="N29" s="127"/>
    </row>
    <row r="30" spans="1:14" ht="15" x14ac:dyDescent="0.2">
      <c r="A30" s="3" t="s">
        <v>323</v>
      </c>
      <c r="B30" s="37"/>
      <c r="C30" s="126"/>
      <c r="D30" s="127"/>
      <c r="E30" s="126"/>
      <c r="F30" s="127"/>
      <c r="G30" s="126"/>
      <c r="H30" s="127"/>
      <c r="I30" s="126"/>
      <c r="J30" s="127"/>
      <c r="K30" s="126"/>
      <c r="L30" s="127"/>
      <c r="M30" s="126"/>
      <c r="N30" s="127"/>
    </row>
    <row r="31" spans="1:14" ht="15" x14ac:dyDescent="0.2">
      <c r="B31" s="103" t="s">
        <v>289</v>
      </c>
      <c r="C31" s="104">
        <f>SUM(C19:C30)</f>
        <v>0</v>
      </c>
      <c r="D31" s="101">
        <f t="shared" ref="D31:N31" si="0">SUM(D19:D30)</f>
        <v>0</v>
      </c>
      <c r="E31" s="104">
        <f t="shared" si="0"/>
        <v>0</v>
      </c>
      <c r="F31" s="101">
        <f t="shared" si="0"/>
        <v>0</v>
      </c>
      <c r="G31" s="104">
        <f t="shared" si="0"/>
        <v>0</v>
      </c>
      <c r="H31" s="101">
        <f t="shared" si="0"/>
        <v>0</v>
      </c>
      <c r="I31" s="104">
        <f t="shared" si="0"/>
        <v>0</v>
      </c>
      <c r="J31" s="101">
        <f t="shared" si="0"/>
        <v>0</v>
      </c>
      <c r="K31" s="104">
        <f t="shared" si="0"/>
        <v>0</v>
      </c>
      <c r="L31" s="101">
        <f t="shared" si="0"/>
        <v>0</v>
      </c>
      <c r="M31" s="104">
        <f t="shared" si="0"/>
        <v>0</v>
      </c>
      <c r="N31" s="101">
        <f t="shared" si="0"/>
        <v>0</v>
      </c>
    </row>
    <row r="32" spans="1:14" ht="15" x14ac:dyDescent="0.2">
      <c r="B32" s="15"/>
      <c r="C32" s="30"/>
      <c r="D32" s="30"/>
      <c r="E32" s="30"/>
      <c r="F32" s="30"/>
      <c r="G32" s="30"/>
      <c r="H32" s="30"/>
      <c r="I32" s="30"/>
      <c r="J32" s="30"/>
      <c r="K32" s="30"/>
      <c r="L32" s="30"/>
      <c r="M32" s="30"/>
      <c r="N32" s="30"/>
    </row>
    <row r="34" spans="1:14" ht="24.95" customHeight="1" x14ac:dyDescent="0.2">
      <c r="A34" s="83" t="s">
        <v>324</v>
      </c>
      <c r="C34" s="798">
        <f>Stammdaten!D31</f>
        <v>2023</v>
      </c>
      <c r="D34" s="801"/>
      <c r="E34" s="798">
        <f>C34+1</f>
        <v>2024</v>
      </c>
      <c r="F34" s="801"/>
      <c r="G34" s="798">
        <f>E34+1</f>
        <v>2025</v>
      </c>
      <c r="H34" s="801"/>
      <c r="I34" s="798">
        <f>G34+1</f>
        <v>2026</v>
      </c>
      <c r="J34" s="801"/>
      <c r="K34" s="798">
        <f>I34+1</f>
        <v>2027</v>
      </c>
      <c r="L34" s="801"/>
      <c r="M34" s="798">
        <f>K34+1</f>
        <v>2028</v>
      </c>
      <c r="N34" s="801"/>
    </row>
    <row r="35" spans="1:14" ht="30" x14ac:dyDescent="0.2">
      <c r="A35" s="17" t="s">
        <v>332</v>
      </c>
      <c r="B35" s="17" t="s">
        <v>142</v>
      </c>
      <c r="C35" s="17" t="s">
        <v>228</v>
      </c>
      <c r="D35" s="17" t="s">
        <v>311</v>
      </c>
      <c r="E35" s="17" t="s">
        <v>228</v>
      </c>
      <c r="F35" s="17" t="s">
        <v>311</v>
      </c>
      <c r="G35" s="17" t="s">
        <v>228</v>
      </c>
      <c r="H35" s="17" t="s">
        <v>311</v>
      </c>
      <c r="I35" s="17" t="s">
        <v>228</v>
      </c>
      <c r="J35" s="17" t="s">
        <v>311</v>
      </c>
      <c r="K35" s="17" t="s">
        <v>228</v>
      </c>
      <c r="L35" s="17" t="s">
        <v>311</v>
      </c>
      <c r="M35" s="17" t="s">
        <v>228</v>
      </c>
      <c r="N35" s="17" t="s">
        <v>311</v>
      </c>
    </row>
    <row r="36" spans="1:14" ht="15" x14ac:dyDescent="0.2">
      <c r="A36" s="3" t="str">
        <f>Energie!A20</f>
        <v>Standort 1</v>
      </c>
      <c r="B36" s="4">
        <f>Energie!C20</f>
        <v>0</v>
      </c>
      <c r="C36" s="104">
        <f>Energie!D20</f>
        <v>0</v>
      </c>
      <c r="D36" s="101" t="e">
        <f>Energie!#REF!</f>
        <v>#REF!</v>
      </c>
      <c r="E36" s="104">
        <f>Energie!E20</f>
        <v>0</v>
      </c>
      <c r="F36" s="101" t="e">
        <f>Energie!#REF!</f>
        <v>#REF!</v>
      </c>
      <c r="G36" s="101">
        <f>Energie!F20</f>
        <v>0</v>
      </c>
      <c r="H36" s="101" t="e">
        <f>Energie!#REF!</f>
        <v>#REF!</v>
      </c>
      <c r="I36" s="104">
        <f>Energie!G20</f>
        <v>0</v>
      </c>
      <c r="J36" s="101" t="e">
        <f>Energie!#REF!</f>
        <v>#REF!</v>
      </c>
      <c r="K36" s="104">
        <f>Energie!H20</f>
        <v>0</v>
      </c>
      <c r="L36" s="101" t="e">
        <f>Energie!#REF!</f>
        <v>#REF!</v>
      </c>
      <c r="M36" s="104">
        <f>Energie!I20</f>
        <v>0</v>
      </c>
      <c r="N36" s="101" t="e">
        <f>Energie!#REF!</f>
        <v>#REF!</v>
      </c>
    </row>
    <row r="37" spans="1:14" ht="15" x14ac:dyDescent="0.2">
      <c r="A37" s="3" t="str">
        <f>Energie!A21</f>
        <v>Standort 2</v>
      </c>
      <c r="B37" s="4">
        <f>Energie!C21</f>
        <v>0</v>
      </c>
      <c r="C37" s="104">
        <f>Energie!D21</f>
        <v>0</v>
      </c>
      <c r="D37" s="101" t="e">
        <f>Energie!#REF!</f>
        <v>#REF!</v>
      </c>
      <c r="E37" s="104">
        <f>Energie!E21</f>
        <v>0</v>
      </c>
      <c r="F37" s="101" t="e">
        <f>Energie!#REF!</f>
        <v>#REF!</v>
      </c>
      <c r="G37" s="104">
        <f>Energie!F20</f>
        <v>0</v>
      </c>
      <c r="H37" s="101" t="e">
        <f>Energie!#REF!</f>
        <v>#REF!</v>
      </c>
      <c r="I37" s="104">
        <f>Energie!G21</f>
        <v>0</v>
      </c>
      <c r="J37" s="101" t="e">
        <f>Energie!#REF!</f>
        <v>#REF!</v>
      </c>
      <c r="K37" s="104">
        <f>Energie!H21</f>
        <v>0</v>
      </c>
      <c r="L37" s="101" t="e">
        <f>Energie!#REF!</f>
        <v>#REF!</v>
      </c>
      <c r="M37" s="104">
        <f>Energie!I21</f>
        <v>0</v>
      </c>
      <c r="N37" s="101" t="e">
        <f>Energie!#REF!</f>
        <v>#REF!</v>
      </c>
    </row>
    <row r="38" spans="1:14" ht="15" x14ac:dyDescent="0.2">
      <c r="A38" s="3" t="e">
        <f>Energie!#REF!</f>
        <v>#REF!</v>
      </c>
      <c r="B38" s="4" t="e">
        <f>Energie!#REF!</f>
        <v>#REF!</v>
      </c>
      <c r="C38" s="104" t="e">
        <f>Energie!#REF!</f>
        <v>#REF!</v>
      </c>
      <c r="D38" s="101" t="e">
        <f>Energie!#REF!</f>
        <v>#REF!</v>
      </c>
      <c r="E38" s="104" t="e">
        <f>Energie!#REF!</f>
        <v>#REF!</v>
      </c>
      <c r="F38" s="101" t="e">
        <f>Energie!#REF!</f>
        <v>#REF!</v>
      </c>
      <c r="G38" s="104">
        <f>Energie!F21</f>
        <v>0</v>
      </c>
      <c r="H38" s="101" t="e">
        <f>Energie!#REF!</f>
        <v>#REF!</v>
      </c>
      <c r="I38" s="104" t="e">
        <f>Energie!#REF!</f>
        <v>#REF!</v>
      </c>
      <c r="J38" s="101" t="e">
        <f>Energie!#REF!</f>
        <v>#REF!</v>
      </c>
      <c r="K38" s="104" t="e">
        <f>Energie!#REF!</f>
        <v>#REF!</v>
      </c>
      <c r="L38" s="101" t="e">
        <f>Energie!#REF!</f>
        <v>#REF!</v>
      </c>
      <c r="M38" s="104" t="e">
        <f>Energie!#REF!</f>
        <v>#REF!</v>
      </c>
      <c r="N38" s="101" t="e">
        <f>Energie!#REF!</f>
        <v>#REF!</v>
      </c>
    </row>
    <row r="39" spans="1:14" ht="15" x14ac:dyDescent="0.2">
      <c r="A39" s="3" t="str">
        <f>Energie!A22</f>
        <v>Standort 2</v>
      </c>
      <c r="B39" s="4">
        <f>Energie!C24</f>
        <v>0</v>
      </c>
      <c r="C39" s="104">
        <f>Energie!D24</f>
        <v>0</v>
      </c>
      <c r="D39" s="101" t="e">
        <f>Energie!#REF!</f>
        <v>#REF!</v>
      </c>
      <c r="E39" s="101">
        <f>Energie!E24</f>
        <v>0</v>
      </c>
      <c r="F39" s="101" t="e">
        <f>Energie!#REF!</f>
        <v>#REF!</v>
      </c>
      <c r="G39" s="104" t="e">
        <f>Energie!#REF!</f>
        <v>#REF!</v>
      </c>
      <c r="H39" s="101" t="e">
        <f>Energie!#REF!</f>
        <v>#REF!</v>
      </c>
      <c r="I39" s="104">
        <f>Energie!G24</f>
        <v>0</v>
      </c>
      <c r="J39" s="101" t="e">
        <f>Energie!#REF!</f>
        <v>#REF!</v>
      </c>
      <c r="K39" s="104">
        <f>Energie!H24</f>
        <v>0</v>
      </c>
      <c r="L39" s="101" t="e">
        <f>Energie!#REF!</f>
        <v>#REF!</v>
      </c>
      <c r="M39" s="104">
        <f>Energie!I24</f>
        <v>0</v>
      </c>
      <c r="N39" s="101" t="e">
        <f>Energie!#REF!</f>
        <v>#REF!</v>
      </c>
    </row>
    <row r="40" spans="1:14" ht="15" x14ac:dyDescent="0.2">
      <c r="A40" s="3" t="str">
        <f>Energie!A68</f>
        <v>Standort 2</v>
      </c>
      <c r="B40" s="4">
        <f>Energie!C68</f>
        <v>0</v>
      </c>
      <c r="C40" s="104">
        <f>Energie!D68</f>
        <v>0</v>
      </c>
      <c r="D40" s="104" t="e">
        <f>Energie!#REF!</f>
        <v>#REF!</v>
      </c>
      <c r="E40" s="104">
        <f>Energie!E68</f>
        <v>0</v>
      </c>
      <c r="F40" s="104" t="e">
        <f>Energie!#REF!</f>
        <v>#REF!</v>
      </c>
      <c r="G40" s="104">
        <f>Energie!F68</f>
        <v>0</v>
      </c>
      <c r="H40" s="104" t="e">
        <f>Energie!#REF!</f>
        <v>#REF!</v>
      </c>
      <c r="I40" s="104">
        <f>Energie!G68</f>
        <v>0</v>
      </c>
      <c r="J40" s="104" t="e">
        <f>Energie!#REF!</f>
        <v>#REF!</v>
      </c>
      <c r="K40" s="104">
        <f>Energie!H68</f>
        <v>0</v>
      </c>
      <c r="L40" s="104" t="e">
        <f>Energie!#REF!</f>
        <v>#REF!</v>
      </c>
      <c r="M40" s="104">
        <f>Energie!I68</f>
        <v>0</v>
      </c>
      <c r="N40" s="104" t="e">
        <f>Energie!#REF!</f>
        <v>#REF!</v>
      </c>
    </row>
    <row r="41" spans="1:14" ht="15" x14ac:dyDescent="0.2">
      <c r="A41" s="3" t="str">
        <f>Energie!A71</f>
        <v>Standort 5</v>
      </c>
      <c r="B41" s="4">
        <f>Energie!C71</f>
        <v>0</v>
      </c>
      <c r="C41" s="104">
        <f>Energie!D71</f>
        <v>0</v>
      </c>
      <c r="D41" s="104" t="e">
        <f>Energie!#REF!</f>
        <v>#REF!</v>
      </c>
      <c r="E41" s="104">
        <f>Energie!E71</f>
        <v>0</v>
      </c>
      <c r="F41" s="104" t="e">
        <f>Energie!#REF!</f>
        <v>#REF!</v>
      </c>
      <c r="G41" s="104">
        <f>Energie!F71</f>
        <v>0</v>
      </c>
      <c r="H41" s="104" t="e">
        <f>Energie!#REF!</f>
        <v>#REF!</v>
      </c>
      <c r="I41" s="104">
        <f>Energie!G71</f>
        <v>0</v>
      </c>
      <c r="J41" s="104" t="e">
        <f>Energie!#REF!</f>
        <v>#REF!</v>
      </c>
      <c r="K41" s="104">
        <f>Energie!H71</f>
        <v>0</v>
      </c>
      <c r="L41" s="104" t="e">
        <f>Energie!#REF!</f>
        <v>#REF!</v>
      </c>
      <c r="M41" s="104">
        <f>Energie!I71</f>
        <v>0</v>
      </c>
      <c r="N41" s="104" t="e">
        <f>Energie!#REF!</f>
        <v>#REF!</v>
      </c>
    </row>
    <row r="48" spans="1:14" x14ac:dyDescent="0.2">
      <c r="A48" s="96" t="s">
        <v>333</v>
      </c>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sheetData>
  <mergeCells count="16">
    <mergeCell ref="K34:L34"/>
    <mergeCell ref="M34:N34"/>
    <mergeCell ref="C34:D34"/>
    <mergeCell ref="E34:F34"/>
    <mergeCell ref="G34:H34"/>
    <mergeCell ref="I34:J34"/>
    <mergeCell ref="F2:F3"/>
    <mergeCell ref="A18:N18"/>
    <mergeCell ref="C17:N17"/>
    <mergeCell ref="H2:I3"/>
    <mergeCell ref="C15:D15"/>
    <mergeCell ref="E15:F15"/>
    <mergeCell ref="G15:H15"/>
    <mergeCell ref="I15:J15"/>
    <mergeCell ref="K15:L15"/>
    <mergeCell ref="M15:N15"/>
  </mergeCells>
  <phoneticPr fontId="0" type="noConversion"/>
  <dataValidations count="2">
    <dataValidation type="list" showInputMessage="1" sqref="A17" xr:uid="{00000000-0002-0000-0C00-000000000000}">
      <formula1>$A$36:$A$42</formula1>
    </dataValidation>
    <dataValidation type="list" allowBlank="1" showInputMessage="1" sqref="B17" xr:uid="{00000000-0002-0000-0C00-000001000000}">
      <formula1>$B$36:$B$42</formula1>
    </dataValidation>
  </dataValidations>
  <hyperlinks>
    <hyperlink ref="F2:F3" location="INHALT!A1" display="zurück zum Inhalt" xr:uid="{00000000-0004-0000-0C00-000000000000}"/>
    <hyperlink ref="H2:H3" location="INHALT!A1" display="zurück zum Inhalt" xr:uid="{00000000-0004-0000-0C00-000001000000}"/>
    <hyperlink ref="H2:I3" location="Energie!A1" display="zurück zur jährlichen Erfassung" xr:uid="{00000000-0004-0000-0C00-000002000000}"/>
  </hyperlinks>
  <printOptions horizontalCentered="1"/>
  <pageMargins left="0.78740157480314965" right="0.78740157480314965" top="0.98425196850393704" bottom="0.98425196850393704" header="0.51181102362204722" footer="0.51181102362204722"/>
  <pageSetup paperSize="9" scale="37" orientation="landscape" r:id="rId1"/>
  <headerFooter alignWithMargins="0">
    <oddFooter>Seite &amp;P von &amp;N</oddFooter>
  </headerFooter>
  <rowBreaks count="1" manualBreakCount="1">
    <brk id="42"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6" tint="0.39997558519241921"/>
    <pageSetUpPr fitToPage="1"/>
  </sheetPr>
  <dimension ref="A1:O80"/>
  <sheetViews>
    <sheetView workbookViewId="0"/>
  </sheetViews>
  <sheetFormatPr baseColWidth="10" defaultColWidth="11.42578125" defaultRowHeight="12.75" x14ac:dyDescent="0.2"/>
  <cols>
    <col min="1" max="1" width="35.5703125" style="27" customWidth="1"/>
    <col min="2" max="2" width="11.42578125" style="27"/>
    <col min="3" max="14" width="15.5703125" style="27" customWidth="1"/>
    <col min="15" max="16384" width="11.42578125" style="27"/>
  </cols>
  <sheetData>
    <row r="1" spans="1:14" ht="13.5" thickBot="1" x14ac:dyDescent="0.25">
      <c r="A1" s="18"/>
      <c r="B1" s="18"/>
      <c r="C1" s="18"/>
      <c r="D1" s="18"/>
      <c r="E1" s="18"/>
      <c r="F1" s="18"/>
      <c r="G1" s="18"/>
      <c r="H1" s="18"/>
      <c r="I1" s="18"/>
      <c r="J1" s="19"/>
      <c r="K1" s="19"/>
      <c r="L1" s="19"/>
      <c r="M1" s="19"/>
      <c r="N1" s="19"/>
    </row>
    <row r="2" spans="1:14" ht="22.5" x14ac:dyDescent="0.2">
      <c r="A2" s="76" t="s">
        <v>334</v>
      </c>
      <c r="B2" s="18"/>
      <c r="C2" s="19"/>
      <c r="D2" s="20"/>
      <c r="E2" s="20"/>
      <c r="F2" s="748" t="s">
        <v>100</v>
      </c>
      <c r="G2" s="20"/>
      <c r="H2" s="802" t="s">
        <v>307</v>
      </c>
      <c r="I2" s="803"/>
      <c r="J2" s="19"/>
      <c r="K2" s="19"/>
      <c r="L2" s="19"/>
      <c r="M2" s="19"/>
      <c r="N2" s="19"/>
    </row>
    <row r="3" spans="1:14" ht="15.75" thickBot="1" x14ac:dyDescent="0.25">
      <c r="A3" s="18"/>
      <c r="B3" s="18"/>
      <c r="C3" s="18"/>
      <c r="D3" s="41"/>
      <c r="E3" s="18"/>
      <c r="F3" s="749"/>
      <c r="G3" s="18"/>
      <c r="H3" s="804"/>
      <c r="I3" s="805"/>
      <c r="J3" s="19"/>
      <c r="K3" s="19"/>
      <c r="L3" s="19"/>
      <c r="M3" s="19"/>
      <c r="N3" s="19"/>
    </row>
    <row r="4" spans="1:14" x14ac:dyDescent="0.2">
      <c r="A4" s="21" t="s">
        <v>308</v>
      </c>
      <c r="B4" s="21"/>
      <c r="C4" s="22">
        <f>Stammdaten!B15</f>
        <v>0</v>
      </c>
      <c r="D4" s="19"/>
      <c r="E4" s="23"/>
      <c r="F4" s="23"/>
      <c r="G4" s="23"/>
      <c r="H4" s="19"/>
      <c r="I4" s="19"/>
      <c r="J4" s="19"/>
      <c r="K4" s="19"/>
      <c r="L4" s="19"/>
      <c r="M4" s="19"/>
      <c r="N4" s="19"/>
    </row>
    <row r="5" spans="1:14" x14ac:dyDescent="0.2">
      <c r="A5" s="21" t="s">
        <v>309</v>
      </c>
      <c r="B5" s="21"/>
      <c r="C5" s="22" t="e">
        <f>IF(Stammdaten!#REF!&lt;&gt;"",Stammdaten!#REF!,Stammdaten!#REF!)</f>
        <v>#REF!</v>
      </c>
      <c r="D5" s="19"/>
      <c r="E5" s="23"/>
      <c r="F5" s="23"/>
      <c r="G5" s="23"/>
      <c r="H5" s="18"/>
      <c r="I5" s="18"/>
      <c r="J5" s="18"/>
      <c r="K5" s="18"/>
      <c r="L5" s="19"/>
      <c r="M5" s="19"/>
      <c r="N5" s="19"/>
    </row>
    <row r="6" spans="1:14" ht="13.5" thickBot="1" x14ac:dyDescent="0.25">
      <c r="A6" s="51" t="s">
        <v>25</v>
      </c>
      <c r="B6" s="51"/>
      <c r="C6" s="26" t="str">
        <f>IF(Stammdaten!A10="","", Stammdaten!A10)</f>
        <v/>
      </c>
      <c r="D6" s="43"/>
      <c r="E6" s="43"/>
      <c r="F6" s="43"/>
      <c r="G6" s="43"/>
      <c r="H6" s="42"/>
      <c r="I6" s="42"/>
      <c r="J6" s="42"/>
      <c r="K6" s="42"/>
      <c r="L6" s="25"/>
      <c r="M6" s="25"/>
      <c r="N6" s="25"/>
    </row>
    <row r="9" spans="1:14" ht="15" x14ac:dyDescent="0.2">
      <c r="A9" s="88"/>
      <c r="B9" s="88"/>
      <c r="C9" s="88"/>
    </row>
    <row r="10" spans="1:14" ht="15" x14ac:dyDescent="0.2">
      <c r="A10" s="81" t="s">
        <v>101</v>
      </c>
      <c r="B10" s="89"/>
      <c r="C10" s="89"/>
      <c r="D10" s="78"/>
      <c r="E10" s="78"/>
      <c r="F10" s="78"/>
      <c r="G10" s="78"/>
      <c r="H10" s="78"/>
      <c r="I10" s="78"/>
      <c r="J10" s="78"/>
      <c r="K10" s="78"/>
      <c r="L10" s="78"/>
      <c r="M10" s="78"/>
      <c r="N10" s="79"/>
    </row>
    <row r="11" spans="1:14" ht="15" x14ac:dyDescent="0.2">
      <c r="A11" s="90" t="s">
        <v>329</v>
      </c>
      <c r="B11" s="88"/>
      <c r="C11" s="88"/>
      <c r="N11" s="80"/>
    </row>
    <row r="12" spans="1:14" ht="19.5" customHeight="1" x14ac:dyDescent="0.2">
      <c r="A12" s="82" t="s">
        <v>335</v>
      </c>
      <c r="B12" s="91"/>
      <c r="C12" s="91"/>
      <c r="D12" s="44"/>
      <c r="E12" s="44"/>
      <c r="F12" s="44"/>
      <c r="G12" s="44"/>
      <c r="H12" s="44"/>
      <c r="I12" s="44"/>
      <c r="J12" s="44"/>
      <c r="K12" s="44"/>
      <c r="L12" s="44"/>
      <c r="M12" s="44"/>
      <c r="N12" s="92"/>
    </row>
    <row r="15" spans="1:14" ht="24.95" customHeight="1" x14ac:dyDescent="0.2">
      <c r="A15" s="14"/>
      <c r="B15" s="15"/>
      <c r="C15" s="798">
        <f>Stammdaten!D31</f>
        <v>2023</v>
      </c>
      <c r="D15" s="800"/>
      <c r="E15" s="798">
        <f>C15+1</f>
        <v>2024</v>
      </c>
      <c r="F15" s="800"/>
      <c r="G15" s="798">
        <f>E15+1</f>
        <v>2025</v>
      </c>
      <c r="H15" s="800"/>
      <c r="I15" s="798">
        <f>G15+1</f>
        <v>2026</v>
      </c>
      <c r="J15" s="800"/>
      <c r="K15" s="798">
        <f>I15+1</f>
        <v>2027</v>
      </c>
      <c r="L15" s="800"/>
      <c r="M15" s="798">
        <f>K15+1</f>
        <v>2028</v>
      </c>
      <c r="N15" s="800"/>
    </row>
    <row r="16" spans="1:14" ht="30" x14ac:dyDescent="0.2">
      <c r="A16" s="106" t="s">
        <v>336</v>
      </c>
      <c r="B16" s="106" t="s">
        <v>142</v>
      </c>
      <c r="C16" s="17" t="s">
        <v>228</v>
      </c>
      <c r="D16" s="17" t="s">
        <v>311</v>
      </c>
      <c r="E16" s="17" t="s">
        <v>228</v>
      </c>
      <c r="F16" s="17" t="s">
        <v>311</v>
      </c>
      <c r="G16" s="17" t="s">
        <v>228</v>
      </c>
      <c r="H16" s="17" t="s">
        <v>311</v>
      </c>
      <c r="I16" s="17" t="s">
        <v>228</v>
      </c>
      <c r="J16" s="17" t="s">
        <v>311</v>
      </c>
      <c r="K16" s="17" t="s">
        <v>228</v>
      </c>
      <c r="L16" s="17" t="s">
        <v>311</v>
      </c>
      <c r="M16" s="17" t="s">
        <v>228</v>
      </c>
      <c r="N16" s="17" t="s">
        <v>311</v>
      </c>
    </row>
    <row r="17" spans="1:14" ht="15" x14ac:dyDescent="0.2">
      <c r="A17" s="132"/>
      <c r="B17" s="126"/>
      <c r="C17" s="810"/>
      <c r="D17" s="810"/>
      <c r="E17" s="810"/>
      <c r="F17" s="810"/>
      <c r="G17" s="810"/>
      <c r="H17" s="810"/>
      <c r="I17" s="810"/>
      <c r="J17" s="810"/>
      <c r="K17" s="810"/>
      <c r="L17" s="810"/>
      <c r="M17" s="810"/>
      <c r="N17" s="811"/>
    </row>
    <row r="18" spans="1:14" ht="15" x14ac:dyDescent="0.2">
      <c r="A18" s="806"/>
      <c r="B18" s="807"/>
      <c r="C18" s="808"/>
      <c r="D18" s="808"/>
      <c r="E18" s="808"/>
      <c r="F18" s="808"/>
      <c r="G18" s="808"/>
      <c r="H18" s="808"/>
      <c r="I18" s="808"/>
      <c r="J18" s="808"/>
      <c r="K18" s="808"/>
      <c r="L18" s="808"/>
      <c r="M18" s="808"/>
      <c r="N18" s="809"/>
    </row>
    <row r="19" spans="1:14" ht="15" x14ac:dyDescent="0.2">
      <c r="A19" s="54" t="s">
        <v>312</v>
      </c>
      <c r="B19" s="95"/>
      <c r="C19" s="128"/>
      <c r="D19" s="134"/>
      <c r="E19" s="128"/>
      <c r="F19" s="134"/>
      <c r="G19" s="128"/>
      <c r="H19" s="134"/>
      <c r="I19" s="128"/>
      <c r="J19" s="134"/>
      <c r="K19" s="128"/>
      <c r="L19" s="134"/>
      <c r="M19" s="128"/>
      <c r="N19" s="134"/>
    </row>
    <row r="20" spans="1:14" ht="15" x14ac:dyDescent="0.2">
      <c r="A20" s="3" t="s">
        <v>313</v>
      </c>
      <c r="B20" s="37"/>
      <c r="C20" s="126"/>
      <c r="D20" s="127"/>
      <c r="E20" s="126"/>
      <c r="F20" s="127"/>
      <c r="G20" s="126"/>
      <c r="H20" s="127"/>
      <c r="I20" s="126"/>
      <c r="J20" s="127"/>
      <c r="K20" s="126"/>
      <c r="L20" s="127"/>
      <c r="M20" s="126"/>
      <c r="N20" s="127"/>
    </row>
    <row r="21" spans="1:14" ht="15" x14ac:dyDescent="0.2">
      <c r="A21" s="3" t="s">
        <v>314</v>
      </c>
      <c r="B21" s="37"/>
      <c r="C21" s="126"/>
      <c r="D21" s="127"/>
      <c r="E21" s="126"/>
      <c r="F21" s="127"/>
      <c r="G21" s="126"/>
      <c r="H21" s="127"/>
      <c r="I21" s="126"/>
      <c r="J21" s="127"/>
      <c r="K21" s="126"/>
      <c r="L21" s="127"/>
      <c r="M21" s="126"/>
      <c r="N21" s="127"/>
    </row>
    <row r="22" spans="1:14" ht="15" x14ac:dyDescent="0.2">
      <c r="A22" s="3" t="s">
        <v>315</v>
      </c>
      <c r="B22" s="37"/>
      <c r="C22" s="126"/>
      <c r="D22" s="127"/>
      <c r="E22" s="126"/>
      <c r="F22" s="127"/>
      <c r="G22" s="126"/>
      <c r="H22" s="127"/>
      <c r="I22" s="126"/>
      <c r="J22" s="127"/>
      <c r="K22" s="126"/>
      <c r="L22" s="127"/>
      <c r="M22" s="126"/>
      <c r="N22" s="127"/>
    </row>
    <row r="23" spans="1:14" ht="15" x14ac:dyDescent="0.2">
      <c r="A23" s="3" t="s">
        <v>316</v>
      </c>
      <c r="B23" s="37"/>
      <c r="C23" s="126"/>
      <c r="D23" s="127"/>
      <c r="E23" s="126"/>
      <c r="F23" s="127"/>
      <c r="G23" s="126"/>
      <c r="H23" s="127"/>
      <c r="I23" s="126"/>
      <c r="J23" s="127"/>
      <c r="K23" s="126"/>
      <c r="L23" s="127"/>
      <c r="M23" s="126"/>
      <c r="N23" s="127"/>
    </row>
    <row r="24" spans="1:14" ht="15" x14ac:dyDescent="0.2">
      <c r="A24" s="3" t="s">
        <v>317</v>
      </c>
      <c r="B24" s="37"/>
      <c r="C24" s="126"/>
      <c r="D24" s="127"/>
      <c r="E24" s="126"/>
      <c r="F24" s="127"/>
      <c r="G24" s="126"/>
      <c r="H24" s="127"/>
      <c r="I24" s="126"/>
      <c r="J24" s="127"/>
      <c r="K24" s="126"/>
      <c r="L24" s="127"/>
      <c r="M24" s="126"/>
      <c r="N24" s="127"/>
    </row>
    <row r="25" spans="1:14" ht="15" x14ac:dyDescent="0.2">
      <c r="A25" s="3" t="s">
        <v>318</v>
      </c>
      <c r="B25" s="37"/>
      <c r="C25" s="126"/>
      <c r="D25" s="127"/>
      <c r="E25" s="126"/>
      <c r="F25" s="127"/>
      <c r="G25" s="126"/>
      <c r="H25" s="127"/>
      <c r="I25" s="126"/>
      <c r="J25" s="127"/>
      <c r="K25" s="126"/>
      <c r="L25" s="127"/>
      <c r="M25" s="126"/>
      <c r="N25" s="127"/>
    </row>
    <row r="26" spans="1:14" ht="15" x14ac:dyDescent="0.2">
      <c r="A26" s="3" t="s">
        <v>319</v>
      </c>
      <c r="B26" s="37"/>
      <c r="C26" s="126"/>
      <c r="D26" s="127"/>
      <c r="E26" s="126"/>
      <c r="F26" s="127"/>
      <c r="G26" s="126"/>
      <c r="H26" s="127"/>
      <c r="I26" s="126"/>
      <c r="J26" s="127"/>
      <c r="K26" s="126"/>
      <c r="L26" s="127"/>
      <c r="M26" s="126"/>
      <c r="N26" s="127"/>
    </row>
    <row r="27" spans="1:14" ht="15" x14ac:dyDescent="0.2">
      <c r="A27" s="3" t="s">
        <v>320</v>
      </c>
      <c r="B27" s="37"/>
      <c r="C27" s="126"/>
      <c r="D27" s="127"/>
      <c r="E27" s="126"/>
      <c r="F27" s="127"/>
      <c r="G27" s="126"/>
      <c r="H27" s="127"/>
      <c r="I27" s="126"/>
      <c r="J27" s="127"/>
      <c r="K27" s="126"/>
      <c r="L27" s="127"/>
      <c r="M27" s="126"/>
      <c r="N27" s="127"/>
    </row>
    <row r="28" spans="1:14" ht="15" x14ac:dyDescent="0.2">
      <c r="A28" s="3" t="s">
        <v>321</v>
      </c>
      <c r="B28" s="37"/>
      <c r="C28" s="126"/>
      <c r="D28" s="127"/>
      <c r="E28" s="126"/>
      <c r="F28" s="127"/>
      <c r="G28" s="126"/>
      <c r="H28" s="127"/>
      <c r="I28" s="126"/>
      <c r="J28" s="127"/>
      <c r="K28" s="126"/>
      <c r="L28" s="127"/>
      <c r="M28" s="126"/>
      <c r="N28" s="127"/>
    </row>
    <row r="29" spans="1:14" ht="15" x14ac:dyDescent="0.2">
      <c r="A29" s="3" t="s">
        <v>322</v>
      </c>
      <c r="B29" s="37"/>
      <c r="C29" s="126"/>
      <c r="D29" s="127"/>
      <c r="E29" s="126"/>
      <c r="F29" s="127"/>
      <c r="G29" s="126"/>
      <c r="H29" s="127"/>
      <c r="I29" s="126"/>
      <c r="J29" s="127"/>
      <c r="K29" s="126"/>
      <c r="L29" s="127"/>
      <c r="M29" s="126"/>
      <c r="N29" s="127"/>
    </row>
    <row r="30" spans="1:14" ht="15" x14ac:dyDescent="0.2">
      <c r="A30" s="3" t="s">
        <v>323</v>
      </c>
      <c r="B30" s="37"/>
      <c r="C30" s="126"/>
      <c r="D30" s="127"/>
      <c r="E30" s="126"/>
      <c r="F30" s="127"/>
      <c r="G30" s="126"/>
      <c r="H30" s="127"/>
      <c r="I30" s="126"/>
      <c r="J30" s="127"/>
      <c r="K30" s="126"/>
      <c r="L30" s="127"/>
      <c r="M30" s="126"/>
      <c r="N30" s="127"/>
    </row>
    <row r="31" spans="1:14" ht="15" x14ac:dyDescent="0.2">
      <c r="B31" s="103" t="s">
        <v>289</v>
      </c>
      <c r="C31" s="104">
        <f>SUM(C19:C30)</f>
        <v>0</v>
      </c>
      <c r="D31" s="101">
        <f t="shared" ref="D31:N31" si="0">SUM(D19:D30)</f>
        <v>0</v>
      </c>
      <c r="E31" s="104">
        <f t="shared" si="0"/>
        <v>0</v>
      </c>
      <c r="F31" s="101">
        <f t="shared" si="0"/>
        <v>0</v>
      </c>
      <c r="G31" s="104">
        <f t="shared" si="0"/>
        <v>0</v>
      </c>
      <c r="H31" s="101">
        <f t="shared" si="0"/>
        <v>0</v>
      </c>
      <c r="I31" s="104">
        <f t="shared" si="0"/>
        <v>0</v>
      </c>
      <c r="J31" s="101">
        <f t="shared" si="0"/>
        <v>0</v>
      </c>
      <c r="K31" s="104">
        <f t="shared" si="0"/>
        <v>0</v>
      </c>
      <c r="L31" s="101">
        <f t="shared" si="0"/>
        <v>0</v>
      </c>
      <c r="M31" s="104">
        <f t="shared" si="0"/>
        <v>0</v>
      </c>
      <c r="N31" s="101">
        <f t="shared" si="0"/>
        <v>0</v>
      </c>
    </row>
    <row r="32" spans="1:14" ht="15" x14ac:dyDescent="0.2">
      <c r="B32" s="15"/>
      <c r="C32" s="30"/>
      <c r="D32" s="30"/>
      <c r="E32" s="30"/>
      <c r="F32" s="30"/>
      <c r="G32" s="30"/>
      <c r="H32" s="30"/>
      <c r="I32" s="30"/>
      <c r="J32" s="30"/>
      <c r="K32" s="30"/>
      <c r="L32" s="30"/>
      <c r="M32" s="30"/>
      <c r="N32" s="30"/>
    </row>
    <row r="34" spans="1:15" ht="24.95" customHeight="1" x14ac:dyDescent="0.2">
      <c r="A34" s="83" t="s">
        <v>324</v>
      </c>
      <c r="C34" s="798">
        <f>Stammdaten!D31</f>
        <v>2023</v>
      </c>
      <c r="D34" s="801"/>
      <c r="E34" s="798">
        <f>C34+1</f>
        <v>2024</v>
      </c>
      <c r="F34" s="801"/>
      <c r="G34" s="798">
        <f>E34+1</f>
        <v>2025</v>
      </c>
      <c r="H34" s="801"/>
      <c r="I34" s="798">
        <f>G34+1</f>
        <v>2026</v>
      </c>
      <c r="J34" s="801"/>
      <c r="K34" s="798">
        <f>I34+1</f>
        <v>2027</v>
      </c>
      <c r="L34" s="801"/>
      <c r="M34" s="798">
        <f>K34+1</f>
        <v>2028</v>
      </c>
      <c r="N34" s="801"/>
    </row>
    <row r="35" spans="1:15" ht="30" x14ac:dyDescent="0.2">
      <c r="A35" s="17" t="s">
        <v>337</v>
      </c>
      <c r="B35" s="17" t="s">
        <v>142</v>
      </c>
      <c r="C35" s="17" t="s">
        <v>228</v>
      </c>
      <c r="D35" s="17" t="s">
        <v>311</v>
      </c>
      <c r="E35" s="17" t="s">
        <v>228</v>
      </c>
      <c r="F35" s="17" t="s">
        <v>311</v>
      </c>
      <c r="G35" s="17" t="s">
        <v>228</v>
      </c>
      <c r="H35" s="17" t="s">
        <v>311</v>
      </c>
      <c r="I35" s="17" t="s">
        <v>228</v>
      </c>
      <c r="J35" s="17" t="s">
        <v>311</v>
      </c>
      <c r="K35" s="17" t="s">
        <v>228</v>
      </c>
      <c r="L35" s="17" t="s">
        <v>311</v>
      </c>
      <c r="M35" s="17" t="s">
        <v>228</v>
      </c>
      <c r="N35" s="17" t="s">
        <v>311</v>
      </c>
    </row>
    <row r="36" spans="1:15" ht="15" x14ac:dyDescent="0.2">
      <c r="A36" s="3" t="str">
        <f>Energie!A31</f>
        <v>Standort 1</v>
      </c>
      <c r="B36" s="4" t="str">
        <f>Energie!C31</f>
        <v xml:space="preserve">Liter </v>
      </c>
      <c r="C36" s="102">
        <f>Energie!D31</f>
        <v>0</v>
      </c>
      <c r="D36" s="135" t="e">
        <f>Energie!#REF!</f>
        <v>#REF!</v>
      </c>
      <c r="E36" s="102">
        <f>Energie!E31</f>
        <v>0</v>
      </c>
      <c r="F36" s="135" t="e">
        <f>Energie!#REF!</f>
        <v>#REF!</v>
      </c>
      <c r="G36" s="102">
        <f>Energie!F31</f>
        <v>0</v>
      </c>
      <c r="H36" s="135" t="e">
        <f>Energie!#REF!</f>
        <v>#REF!</v>
      </c>
      <c r="I36" s="102">
        <f>Energie!G31</f>
        <v>0</v>
      </c>
      <c r="J36" s="135" t="e">
        <f>Energie!#REF!</f>
        <v>#REF!</v>
      </c>
      <c r="K36" s="102">
        <f>Energie!H31</f>
        <v>0</v>
      </c>
      <c r="L36" s="135" t="e">
        <f>Energie!#REF!</f>
        <v>#REF!</v>
      </c>
      <c r="M36" s="102">
        <f>Energie!I31</f>
        <v>0</v>
      </c>
      <c r="N36" s="135" t="e">
        <f>Energie!#REF!</f>
        <v>#REF!</v>
      </c>
    </row>
    <row r="37" spans="1:15" ht="15" x14ac:dyDescent="0.2">
      <c r="A37" s="3" t="str">
        <f>Energie!A32</f>
        <v>Standort 2</v>
      </c>
      <c r="B37" s="4" t="str">
        <f>Energie!C32</f>
        <v xml:space="preserve">kWh </v>
      </c>
      <c r="C37" s="102">
        <f>Energie!D32</f>
        <v>0</v>
      </c>
      <c r="D37" s="135" t="e">
        <f>Energie!#REF!</f>
        <v>#REF!</v>
      </c>
      <c r="E37" s="102">
        <f>Energie!E32</f>
        <v>0</v>
      </c>
      <c r="F37" s="135" t="e">
        <f>Energie!#REF!</f>
        <v>#REF!</v>
      </c>
      <c r="G37" s="102">
        <f>Energie!F32</f>
        <v>0</v>
      </c>
      <c r="H37" s="135" t="e">
        <f>Energie!#REF!</f>
        <v>#REF!</v>
      </c>
      <c r="I37" s="102">
        <f>Energie!G32</f>
        <v>0</v>
      </c>
      <c r="J37" s="135" t="e">
        <f>Energie!#REF!</f>
        <v>#REF!</v>
      </c>
      <c r="K37" s="102">
        <f>Energie!H32</f>
        <v>0</v>
      </c>
      <c r="L37" s="135" t="e">
        <f>Energie!#REF!</f>
        <v>#REF!</v>
      </c>
      <c r="M37" s="102">
        <f>Energie!I32</f>
        <v>0</v>
      </c>
      <c r="N37" s="135" t="e">
        <f>Energie!#REF!</f>
        <v>#REF!</v>
      </c>
    </row>
    <row r="38" spans="1:15" ht="15" x14ac:dyDescent="0.2">
      <c r="A38" s="3">
        <f>Energie!A36</f>
        <v>0</v>
      </c>
      <c r="B38" s="4">
        <f>Energie!C36</f>
        <v>0</v>
      </c>
      <c r="C38" s="102">
        <f>Energie!D36</f>
        <v>0</v>
      </c>
      <c r="D38" s="135" t="e">
        <f>Energie!#REF!</f>
        <v>#REF!</v>
      </c>
      <c r="E38" s="102">
        <f>Energie!E36</f>
        <v>0</v>
      </c>
      <c r="F38" s="135" t="e">
        <f>Energie!#REF!</f>
        <v>#REF!</v>
      </c>
      <c r="G38" s="102">
        <f>Energie!F36</f>
        <v>0</v>
      </c>
      <c r="H38" s="135" t="e">
        <f>Energie!#REF!</f>
        <v>#REF!</v>
      </c>
      <c r="I38" s="102">
        <f>Energie!G36</f>
        <v>0</v>
      </c>
      <c r="J38" s="135" t="e">
        <f>Energie!#REF!</f>
        <v>#REF!</v>
      </c>
      <c r="K38" s="102">
        <f>Energie!H36</f>
        <v>0</v>
      </c>
      <c r="L38" s="135" t="e">
        <f>Energie!#REF!</f>
        <v>#REF!</v>
      </c>
      <c r="M38" s="102">
        <f>Energie!I36</f>
        <v>0</v>
      </c>
      <c r="N38" s="135" t="e">
        <f>Energie!#REF!</f>
        <v>#REF!</v>
      </c>
    </row>
    <row r="39" spans="1:15" ht="15" x14ac:dyDescent="0.2">
      <c r="B39" s="15"/>
    </row>
    <row r="44" spans="1:15" x14ac:dyDescent="0.2">
      <c r="A44"/>
      <c r="B44"/>
      <c r="C44"/>
      <c r="D44"/>
      <c r="E44"/>
      <c r="F44"/>
      <c r="G44"/>
      <c r="H44"/>
      <c r="I44"/>
      <c r="J44"/>
      <c r="K44"/>
      <c r="L44"/>
      <c r="M44"/>
      <c r="N44"/>
      <c r="O44"/>
    </row>
    <row r="45" spans="1:15" x14ac:dyDescent="0.2">
      <c r="A45"/>
      <c r="B45" s="96" t="s">
        <v>338</v>
      </c>
      <c r="C45"/>
      <c r="D45"/>
      <c r="E45"/>
      <c r="F45"/>
      <c r="G45"/>
      <c r="H45"/>
      <c r="I45"/>
      <c r="J45"/>
      <c r="K45"/>
      <c r="L45"/>
      <c r="M45"/>
      <c r="N45"/>
      <c r="O45"/>
    </row>
    <row r="46" spans="1:15" x14ac:dyDescent="0.2">
      <c r="A46"/>
      <c r="B46"/>
      <c r="C46"/>
      <c r="D46"/>
      <c r="E46"/>
      <c r="F46"/>
      <c r="G46"/>
      <c r="H46"/>
      <c r="I46"/>
      <c r="J46"/>
      <c r="K46"/>
      <c r="L46"/>
      <c r="M46"/>
      <c r="N46"/>
      <c r="O46"/>
    </row>
    <row r="47" spans="1:15" x14ac:dyDescent="0.2">
      <c r="A47"/>
      <c r="B47"/>
      <c r="C47"/>
      <c r="D47"/>
      <c r="E47"/>
      <c r="F47"/>
      <c r="G47"/>
      <c r="H47"/>
      <c r="I47"/>
      <c r="J47"/>
      <c r="K47"/>
      <c r="L47"/>
      <c r="M47"/>
      <c r="N47"/>
      <c r="O47"/>
    </row>
    <row r="48" spans="1:15" x14ac:dyDescent="0.2">
      <c r="A48"/>
      <c r="B48"/>
      <c r="C48"/>
      <c r="D48"/>
      <c r="E48"/>
      <c r="F48"/>
      <c r="G48"/>
      <c r="H48"/>
      <c r="I48"/>
      <c r="J48"/>
      <c r="K48"/>
      <c r="L48"/>
      <c r="M48"/>
      <c r="N48"/>
      <c r="O48"/>
    </row>
    <row r="49" spans="1:15" x14ac:dyDescent="0.2">
      <c r="A49"/>
      <c r="B49"/>
      <c r="C49"/>
      <c r="D49"/>
      <c r="E49"/>
      <c r="F49"/>
      <c r="G49"/>
      <c r="H49"/>
      <c r="I49"/>
      <c r="J49"/>
      <c r="K49"/>
      <c r="L49"/>
      <c r="M49"/>
      <c r="N49"/>
      <c r="O49"/>
    </row>
    <row r="50" spans="1:15" x14ac:dyDescent="0.2">
      <c r="A50"/>
      <c r="B50"/>
      <c r="C50"/>
      <c r="D50"/>
      <c r="E50"/>
      <c r="F50"/>
      <c r="G50"/>
      <c r="H50"/>
      <c r="I50"/>
      <c r="J50"/>
      <c r="K50"/>
      <c r="L50"/>
      <c r="M50"/>
      <c r="N50"/>
      <c r="O50"/>
    </row>
    <row r="51" spans="1:15" x14ac:dyDescent="0.2">
      <c r="A51"/>
      <c r="B51"/>
      <c r="C51"/>
      <c r="D51"/>
      <c r="E51"/>
      <c r="F51"/>
      <c r="G51"/>
      <c r="H51"/>
      <c r="I51"/>
      <c r="J51"/>
      <c r="K51"/>
      <c r="L51"/>
      <c r="M51"/>
      <c r="N51"/>
      <c r="O51"/>
    </row>
    <row r="52" spans="1:15" x14ac:dyDescent="0.2">
      <c r="A52"/>
      <c r="B52"/>
      <c r="C52"/>
      <c r="D52"/>
      <c r="E52"/>
      <c r="F52"/>
      <c r="G52"/>
      <c r="H52"/>
      <c r="I52"/>
      <c r="J52"/>
      <c r="K52"/>
      <c r="L52"/>
      <c r="M52"/>
      <c r="N52"/>
      <c r="O52"/>
    </row>
    <row r="53" spans="1:15" x14ac:dyDescent="0.2">
      <c r="A53"/>
      <c r="B53"/>
      <c r="C53"/>
      <c r="D53"/>
      <c r="E53"/>
      <c r="F53"/>
      <c r="G53"/>
      <c r="H53"/>
      <c r="I53"/>
      <c r="J53"/>
      <c r="K53"/>
      <c r="L53"/>
      <c r="M53"/>
      <c r="N53"/>
      <c r="O53"/>
    </row>
    <row r="54" spans="1:15" x14ac:dyDescent="0.2">
      <c r="A54"/>
      <c r="B54"/>
      <c r="C54"/>
      <c r="D54"/>
      <c r="E54"/>
      <c r="F54"/>
      <c r="G54"/>
      <c r="H54"/>
      <c r="I54"/>
      <c r="J54"/>
      <c r="K54"/>
      <c r="L54"/>
      <c r="M54"/>
      <c r="N54"/>
      <c r="O54"/>
    </row>
    <row r="55" spans="1:15" x14ac:dyDescent="0.2">
      <c r="A55"/>
      <c r="B55"/>
      <c r="C55"/>
      <c r="D55"/>
      <c r="E55"/>
      <c r="F55"/>
      <c r="G55"/>
      <c r="H55"/>
      <c r="I55"/>
      <c r="J55"/>
      <c r="K55"/>
      <c r="L55"/>
      <c r="M55"/>
      <c r="N55"/>
      <c r="O55"/>
    </row>
    <row r="56" spans="1:15" x14ac:dyDescent="0.2">
      <c r="A56"/>
      <c r="B56"/>
      <c r="C56"/>
      <c r="D56"/>
      <c r="E56"/>
      <c r="F56"/>
      <c r="G56"/>
      <c r="H56"/>
      <c r="I56"/>
      <c r="J56"/>
      <c r="K56"/>
      <c r="L56"/>
      <c r="M56"/>
      <c r="N56"/>
      <c r="O56"/>
    </row>
    <row r="57" spans="1:15" x14ac:dyDescent="0.2">
      <c r="A57"/>
      <c r="B57"/>
      <c r="C57"/>
      <c r="D57"/>
      <c r="E57"/>
      <c r="F57"/>
      <c r="G57"/>
      <c r="H57"/>
      <c r="I57"/>
      <c r="J57"/>
      <c r="K57"/>
      <c r="L57"/>
      <c r="M57"/>
      <c r="N57"/>
      <c r="O57"/>
    </row>
    <row r="58" spans="1:15" x14ac:dyDescent="0.2">
      <c r="A58"/>
      <c r="B58"/>
      <c r="C58"/>
      <c r="D58"/>
      <c r="E58"/>
      <c r="F58"/>
      <c r="G58"/>
      <c r="H58"/>
      <c r="I58"/>
      <c r="J58"/>
      <c r="K58"/>
      <c r="L58"/>
      <c r="M58"/>
      <c r="N58"/>
      <c r="O58"/>
    </row>
    <row r="59" spans="1:15" x14ac:dyDescent="0.2">
      <c r="A59"/>
      <c r="B59"/>
      <c r="C59"/>
      <c r="D59"/>
      <c r="E59"/>
      <c r="F59"/>
      <c r="G59"/>
      <c r="H59"/>
      <c r="I59"/>
      <c r="J59"/>
      <c r="K59"/>
      <c r="L59"/>
      <c r="M59"/>
      <c r="N59"/>
      <c r="O59"/>
    </row>
    <row r="60" spans="1:15" x14ac:dyDescent="0.2">
      <c r="A60"/>
      <c r="B60"/>
      <c r="C60"/>
      <c r="D60"/>
      <c r="E60"/>
      <c r="F60"/>
      <c r="G60"/>
      <c r="H60"/>
      <c r="I60"/>
      <c r="J60"/>
      <c r="K60"/>
      <c r="L60"/>
      <c r="M60"/>
      <c r="N60"/>
      <c r="O60"/>
    </row>
    <row r="61" spans="1:15" x14ac:dyDescent="0.2">
      <c r="A61"/>
      <c r="B61"/>
      <c r="C61"/>
      <c r="D61"/>
      <c r="E61"/>
      <c r="F61"/>
      <c r="G61"/>
      <c r="H61"/>
      <c r="I61"/>
      <c r="J61"/>
      <c r="K61"/>
      <c r="L61"/>
      <c r="M61"/>
      <c r="N61"/>
      <c r="O61"/>
    </row>
    <row r="62" spans="1:15" x14ac:dyDescent="0.2">
      <c r="A62"/>
      <c r="B62"/>
      <c r="C62"/>
      <c r="D62"/>
      <c r="E62"/>
      <c r="F62"/>
      <c r="G62"/>
      <c r="H62"/>
      <c r="I62"/>
      <c r="J62"/>
      <c r="K62"/>
      <c r="L62"/>
      <c r="M62"/>
      <c r="N62"/>
      <c r="O62"/>
    </row>
    <row r="63" spans="1:15" x14ac:dyDescent="0.2">
      <c r="A63"/>
      <c r="B63"/>
      <c r="C63"/>
      <c r="D63"/>
      <c r="E63"/>
      <c r="F63"/>
      <c r="G63"/>
      <c r="H63"/>
      <c r="I63"/>
      <c r="J63"/>
      <c r="K63"/>
      <c r="L63"/>
      <c r="M63"/>
      <c r="N63"/>
      <c r="O63"/>
    </row>
    <row r="64" spans="1:15" x14ac:dyDescent="0.2">
      <c r="A64"/>
      <c r="B64"/>
      <c r="C64"/>
      <c r="D64"/>
      <c r="E64"/>
      <c r="F64"/>
      <c r="G64"/>
      <c r="H64"/>
      <c r="I64"/>
      <c r="J64"/>
      <c r="K64"/>
      <c r="L64"/>
      <c r="M64"/>
      <c r="N64"/>
      <c r="O64"/>
    </row>
    <row r="65" spans="1:15" x14ac:dyDescent="0.2">
      <c r="A65"/>
      <c r="B65"/>
      <c r="C65"/>
      <c r="D65"/>
      <c r="E65"/>
      <c r="F65"/>
      <c r="G65"/>
      <c r="H65"/>
      <c r="I65"/>
      <c r="J65"/>
      <c r="K65"/>
      <c r="L65"/>
      <c r="M65"/>
      <c r="N65"/>
      <c r="O65"/>
    </row>
    <row r="66" spans="1:15" x14ac:dyDescent="0.2">
      <c r="A66"/>
      <c r="B66"/>
      <c r="C66"/>
      <c r="D66"/>
      <c r="E66"/>
      <c r="F66"/>
      <c r="G66"/>
      <c r="H66"/>
      <c r="I66"/>
      <c r="J66"/>
      <c r="K66"/>
      <c r="L66"/>
      <c r="M66"/>
      <c r="N66"/>
      <c r="O66"/>
    </row>
    <row r="67" spans="1:15" x14ac:dyDescent="0.2">
      <c r="A67"/>
      <c r="B67"/>
      <c r="C67"/>
      <c r="D67"/>
      <c r="E67"/>
      <c r="F67"/>
      <c r="G67"/>
      <c r="H67"/>
      <c r="I67"/>
      <c r="J67"/>
      <c r="K67"/>
      <c r="L67"/>
      <c r="M67"/>
      <c r="N67"/>
      <c r="O67"/>
    </row>
    <row r="68" spans="1:15" x14ac:dyDescent="0.2">
      <c r="A68"/>
      <c r="B68"/>
      <c r="C68"/>
      <c r="D68"/>
      <c r="E68"/>
      <c r="F68"/>
      <c r="G68"/>
      <c r="H68"/>
      <c r="I68"/>
      <c r="J68"/>
      <c r="K68"/>
      <c r="L68"/>
      <c r="M68"/>
      <c r="N68"/>
      <c r="O68"/>
    </row>
    <row r="69" spans="1:15" x14ac:dyDescent="0.2">
      <c r="A69"/>
      <c r="B69"/>
      <c r="C69"/>
      <c r="D69"/>
      <c r="E69"/>
      <c r="F69"/>
      <c r="G69"/>
      <c r="H69"/>
      <c r="I69"/>
      <c r="J69"/>
      <c r="K69"/>
      <c r="L69"/>
      <c r="M69"/>
      <c r="N69"/>
      <c r="O69"/>
    </row>
    <row r="70" spans="1:15" x14ac:dyDescent="0.2">
      <c r="A70"/>
      <c r="B70"/>
      <c r="C70"/>
      <c r="D70"/>
      <c r="E70"/>
      <c r="F70"/>
      <c r="G70"/>
      <c r="H70"/>
      <c r="I70"/>
      <c r="J70"/>
      <c r="K70"/>
      <c r="L70"/>
      <c r="M70"/>
      <c r="N70"/>
      <c r="O70"/>
    </row>
    <row r="71" spans="1:15" x14ac:dyDescent="0.2">
      <c r="A71"/>
      <c r="B71"/>
      <c r="C71"/>
      <c r="D71"/>
      <c r="E71"/>
      <c r="F71"/>
      <c r="G71"/>
      <c r="H71"/>
      <c r="I71"/>
      <c r="J71"/>
      <c r="K71"/>
      <c r="L71"/>
      <c r="M71"/>
      <c r="N71"/>
      <c r="O71"/>
    </row>
    <row r="72" spans="1:15" x14ac:dyDescent="0.2">
      <c r="A72"/>
      <c r="B72"/>
      <c r="C72"/>
      <c r="D72"/>
      <c r="E72"/>
      <c r="F72"/>
      <c r="G72"/>
      <c r="H72"/>
      <c r="I72"/>
      <c r="J72"/>
      <c r="K72"/>
      <c r="L72"/>
      <c r="M72"/>
      <c r="N72"/>
      <c r="O72"/>
    </row>
    <row r="73" spans="1:15" x14ac:dyDescent="0.2">
      <c r="A73"/>
      <c r="B73"/>
      <c r="C73"/>
      <c r="D73"/>
      <c r="E73"/>
      <c r="F73"/>
      <c r="G73"/>
      <c r="H73"/>
      <c r="I73"/>
      <c r="J73"/>
      <c r="K73"/>
      <c r="L73"/>
      <c r="M73"/>
      <c r="N73"/>
      <c r="O73"/>
    </row>
    <row r="74" spans="1:15" x14ac:dyDescent="0.2">
      <c r="A74"/>
      <c r="B74"/>
      <c r="C74"/>
      <c r="D74"/>
      <c r="E74"/>
      <c r="F74"/>
      <c r="G74"/>
      <c r="H74"/>
      <c r="I74"/>
      <c r="J74"/>
      <c r="K74"/>
      <c r="L74"/>
      <c r="M74"/>
      <c r="N74"/>
      <c r="O74"/>
    </row>
    <row r="75" spans="1:15" x14ac:dyDescent="0.2">
      <c r="A75"/>
      <c r="B75"/>
      <c r="C75"/>
      <c r="D75"/>
      <c r="E75"/>
      <c r="F75"/>
      <c r="G75"/>
      <c r="H75"/>
      <c r="I75"/>
      <c r="J75"/>
      <c r="K75"/>
      <c r="L75"/>
      <c r="M75"/>
      <c r="N75"/>
      <c r="O75"/>
    </row>
    <row r="76" spans="1:15" x14ac:dyDescent="0.2">
      <c r="A76"/>
      <c r="B76"/>
      <c r="C76"/>
      <c r="D76"/>
      <c r="E76"/>
      <c r="F76"/>
      <c r="G76"/>
      <c r="H76"/>
      <c r="I76"/>
      <c r="J76"/>
      <c r="K76"/>
      <c r="L76"/>
      <c r="M76"/>
      <c r="N76"/>
      <c r="O76"/>
    </row>
    <row r="77" spans="1:15" x14ac:dyDescent="0.2">
      <c r="A77"/>
      <c r="B77"/>
      <c r="C77"/>
      <c r="D77"/>
      <c r="E77"/>
      <c r="F77"/>
      <c r="G77"/>
      <c r="H77"/>
      <c r="I77"/>
      <c r="J77"/>
      <c r="K77"/>
      <c r="L77"/>
      <c r="M77"/>
      <c r="N77"/>
      <c r="O77"/>
    </row>
    <row r="78" spans="1:15" x14ac:dyDescent="0.2">
      <c r="A78"/>
      <c r="B78"/>
      <c r="C78"/>
      <c r="D78"/>
      <c r="E78"/>
      <c r="F78"/>
      <c r="G78"/>
      <c r="H78"/>
      <c r="I78"/>
      <c r="J78"/>
      <c r="K78"/>
      <c r="L78"/>
      <c r="M78"/>
      <c r="N78"/>
      <c r="O78"/>
    </row>
    <row r="79" spans="1:15" x14ac:dyDescent="0.2">
      <c r="A79"/>
      <c r="B79"/>
      <c r="C79"/>
      <c r="D79"/>
      <c r="E79"/>
      <c r="F79"/>
      <c r="G79"/>
      <c r="H79"/>
      <c r="I79"/>
      <c r="J79"/>
      <c r="K79"/>
      <c r="L79"/>
      <c r="M79"/>
      <c r="N79"/>
      <c r="O79"/>
    </row>
    <row r="80" spans="1:15" x14ac:dyDescent="0.2">
      <c r="A80"/>
      <c r="B80"/>
      <c r="C80"/>
      <c r="D80"/>
      <c r="E80"/>
      <c r="F80"/>
      <c r="G80"/>
      <c r="H80"/>
      <c r="I80"/>
      <c r="J80"/>
      <c r="K80"/>
      <c r="L80"/>
      <c r="M80"/>
      <c r="N80"/>
      <c r="O80"/>
    </row>
  </sheetData>
  <mergeCells count="16">
    <mergeCell ref="K34:L34"/>
    <mergeCell ref="M34:N34"/>
    <mergeCell ref="H2:I3"/>
    <mergeCell ref="C34:D34"/>
    <mergeCell ref="E34:F34"/>
    <mergeCell ref="G34:H34"/>
    <mergeCell ref="I34:J34"/>
    <mergeCell ref="F2:F3"/>
    <mergeCell ref="C17:N17"/>
    <mergeCell ref="A18:N18"/>
    <mergeCell ref="K15:L15"/>
    <mergeCell ref="M15:N15"/>
    <mergeCell ref="C15:D15"/>
    <mergeCell ref="E15:F15"/>
    <mergeCell ref="G15:H15"/>
    <mergeCell ref="I15:J15"/>
  </mergeCells>
  <phoneticPr fontId="0" type="noConversion"/>
  <dataValidations count="2">
    <dataValidation type="list" allowBlank="1" showInputMessage="1" sqref="A17" xr:uid="{00000000-0002-0000-0D00-000000000000}">
      <formula1>$A$36:$A$39</formula1>
    </dataValidation>
    <dataValidation type="list" allowBlank="1" showInputMessage="1" sqref="B17" xr:uid="{00000000-0002-0000-0D00-000001000000}">
      <formula1>$B$36:$B$39</formula1>
    </dataValidation>
  </dataValidations>
  <hyperlinks>
    <hyperlink ref="F2:F3" location="INHALT!A1" display="zurück zum Inhalt" xr:uid="{00000000-0004-0000-0D00-000000000000}"/>
    <hyperlink ref="H2:H3" location="INHALT!A1" display="zurück zum Inhalt" xr:uid="{00000000-0004-0000-0D00-000001000000}"/>
    <hyperlink ref="H2:I3" location="Energie!A1" display="zurück zur jährlichen Erfassung" xr:uid="{00000000-0004-0000-0D00-000002000000}"/>
  </hyperlinks>
  <printOptions horizontalCentered="1"/>
  <pageMargins left="0.78740157480314965" right="0.78740157480314965" top="0.98425196850393704" bottom="0.98425196850393704" header="0.51181102362204722" footer="0.51181102362204722"/>
  <pageSetup paperSize="9" scale="39" orientation="landscape" r:id="rId1"/>
  <headerFooter alignWithMargins="0">
    <oddFooter>Seite &amp;P von &amp;N</oddFooter>
  </headerFooter>
  <rowBreaks count="1" manualBreakCount="1">
    <brk id="40"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theme="6" tint="0.39997558519241921"/>
    <pageSetUpPr fitToPage="1"/>
  </sheetPr>
  <dimension ref="A1:N33"/>
  <sheetViews>
    <sheetView workbookViewId="0"/>
  </sheetViews>
  <sheetFormatPr baseColWidth="10" defaultColWidth="11.42578125" defaultRowHeight="12.75" x14ac:dyDescent="0.2"/>
  <cols>
    <col min="1" max="1" width="32.5703125" style="27" customWidth="1"/>
    <col min="2" max="2" width="19.42578125" style="27" customWidth="1"/>
    <col min="3" max="14" width="14.5703125" style="27" customWidth="1"/>
    <col min="15" max="16384" width="11.42578125" style="27"/>
  </cols>
  <sheetData>
    <row r="1" spans="1:14" ht="13.5" thickBot="1" x14ac:dyDescent="0.25">
      <c r="A1" s="18"/>
      <c r="B1" s="18"/>
      <c r="C1" s="18"/>
      <c r="D1" s="18"/>
      <c r="E1" s="18"/>
      <c r="F1" s="18"/>
      <c r="G1" s="18"/>
      <c r="H1" s="18"/>
      <c r="I1" s="18"/>
      <c r="J1" s="19"/>
      <c r="K1" s="19"/>
      <c r="L1" s="19"/>
      <c r="M1" s="19"/>
      <c r="N1" s="19"/>
    </row>
    <row r="2" spans="1:14" ht="22.5" customHeight="1" x14ac:dyDescent="0.2">
      <c r="A2" s="76" t="s">
        <v>339</v>
      </c>
      <c r="B2" s="18"/>
      <c r="C2" s="19"/>
      <c r="D2" s="20"/>
      <c r="E2" s="20"/>
      <c r="F2" s="748" t="s">
        <v>100</v>
      </c>
      <c r="G2" s="20"/>
      <c r="H2" s="802" t="s">
        <v>307</v>
      </c>
      <c r="I2" s="803"/>
      <c r="J2" s="171"/>
      <c r="K2" s="19"/>
      <c r="L2" s="19"/>
      <c r="M2" s="19"/>
      <c r="N2" s="19"/>
    </row>
    <row r="3" spans="1:14" ht="15.75" thickBot="1" x14ac:dyDescent="0.25">
      <c r="A3" s="18"/>
      <c r="B3" s="18"/>
      <c r="C3" s="18"/>
      <c r="D3" s="41"/>
      <c r="E3" s="18"/>
      <c r="F3" s="749"/>
      <c r="G3" s="18"/>
      <c r="H3" s="804"/>
      <c r="I3" s="805"/>
      <c r="J3" s="171"/>
      <c r="K3" s="19"/>
      <c r="L3" s="19"/>
      <c r="M3" s="19"/>
      <c r="N3" s="19"/>
    </row>
    <row r="4" spans="1:14" x14ac:dyDescent="0.2">
      <c r="A4" s="21" t="s">
        <v>308</v>
      </c>
      <c r="B4" s="21"/>
      <c r="C4" s="22">
        <f>Stammdaten!B15</f>
        <v>0</v>
      </c>
      <c r="D4" s="19"/>
      <c r="E4" s="23"/>
      <c r="F4" s="23"/>
      <c r="G4" s="23"/>
      <c r="H4" s="19"/>
      <c r="I4" s="19"/>
      <c r="J4" s="19"/>
      <c r="K4" s="19"/>
      <c r="L4" s="19"/>
      <c r="M4" s="19"/>
      <c r="N4" s="19"/>
    </row>
    <row r="5" spans="1:14" x14ac:dyDescent="0.2">
      <c r="A5" s="21" t="s">
        <v>309</v>
      </c>
      <c r="B5" s="21"/>
      <c r="C5" s="22" t="e">
        <f>IF(Stammdaten!#REF!&lt;&gt;"",Stammdaten!#REF!,Stammdaten!#REF!)</f>
        <v>#REF!</v>
      </c>
      <c r="D5" s="19"/>
      <c r="E5" s="23"/>
      <c r="F5" s="23"/>
      <c r="G5" s="23"/>
      <c r="H5" s="18"/>
      <c r="I5" s="18"/>
      <c r="J5" s="18"/>
      <c r="K5" s="18"/>
      <c r="L5" s="19"/>
      <c r="M5" s="19"/>
      <c r="N5" s="19"/>
    </row>
    <row r="6" spans="1:14" ht="13.5" thickBot="1" x14ac:dyDescent="0.25">
      <c r="A6" s="51" t="s">
        <v>25</v>
      </c>
      <c r="B6" s="51"/>
      <c r="C6" s="26" t="str">
        <f>IF(Stammdaten!A10="","", Stammdaten!A10)</f>
        <v/>
      </c>
      <c r="D6" s="43"/>
      <c r="E6" s="43"/>
      <c r="F6" s="43"/>
      <c r="G6" s="43"/>
      <c r="H6" s="42"/>
      <c r="I6" s="42"/>
      <c r="J6" s="42"/>
      <c r="K6" s="42"/>
      <c r="L6" s="25"/>
      <c r="M6" s="25"/>
      <c r="N6" s="25"/>
    </row>
    <row r="11" spans="1:14" ht="24.95" customHeight="1" x14ac:dyDescent="0.2">
      <c r="A11" s="14"/>
      <c r="B11" s="15"/>
      <c r="C11" s="798">
        <f>Stammdaten!D31</f>
        <v>2023</v>
      </c>
      <c r="D11" s="800"/>
      <c r="E11" s="798">
        <f>C11+1</f>
        <v>2024</v>
      </c>
      <c r="F11" s="800"/>
      <c r="G11" s="798">
        <f>E11+1</f>
        <v>2025</v>
      </c>
      <c r="H11" s="800"/>
      <c r="I11" s="798">
        <f>G11+1</f>
        <v>2026</v>
      </c>
      <c r="J11" s="800"/>
      <c r="K11" s="798">
        <f>I11+1</f>
        <v>2027</v>
      </c>
      <c r="L11" s="800"/>
      <c r="M11" s="798">
        <f>K11+1</f>
        <v>2028</v>
      </c>
      <c r="N11" s="800"/>
    </row>
    <row r="12" spans="1:14" ht="30" x14ac:dyDescent="0.2">
      <c r="A12" s="17" t="s">
        <v>340</v>
      </c>
      <c r="B12" s="17" t="s">
        <v>142</v>
      </c>
      <c r="C12" s="17" t="s">
        <v>228</v>
      </c>
      <c r="D12" s="17" t="s">
        <v>311</v>
      </c>
      <c r="E12" s="17" t="s">
        <v>228</v>
      </c>
      <c r="F12" s="17" t="s">
        <v>311</v>
      </c>
      <c r="G12" s="17" t="s">
        <v>228</v>
      </c>
      <c r="H12" s="17" t="s">
        <v>311</v>
      </c>
      <c r="I12" s="17" t="s">
        <v>228</v>
      </c>
      <c r="J12" s="17" t="s">
        <v>311</v>
      </c>
      <c r="K12" s="17" t="s">
        <v>228</v>
      </c>
      <c r="L12" s="17" t="s">
        <v>311</v>
      </c>
      <c r="M12" s="17" t="s">
        <v>228</v>
      </c>
      <c r="N12" s="17" t="s">
        <v>311</v>
      </c>
    </row>
    <row r="13" spans="1:14" ht="15" x14ac:dyDescent="0.2">
      <c r="A13" s="3"/>
      <c r="B13" s="37" t="s">
        <v>119</v>
      </c>
      <c r="C13" s="87"/>
      <c r="D13" s="87"/>
      <c r="E13" s="87"/>
      <c r="F13" s="87"/>
      <c r="G13" s="87"/>
      <c r="H13" s="87"/>
      <c r="I13" s="87"/>
      <c r="J13" s="87"/>
      <c r="K13" s="87"/>
      <c r="L13" s="87"/>
      <c r="M13" s="87"/>
      <c r="N13" s="87"/>
    </row>
    <row r="14" spans="1:14" ht="15" x14ac:dyDescent="0.2">
      <c r="A14" s="3" t="s">
        <v>312</v>
      </c>
      <c r="B14" s="37"/>
      <c r="C14" s="126"/>
      <c r="D14" s="127"/>
      <c r="E14" s="126"/>
      <c r="F14" s="127"/>
      <c r="G14" s="126"/>
      <c r="H14" s="127"/>
      <c r="I14" s="126"/>
      <c r="J14" s="127"/>
      <c r="K14" s="126"/>
      <c r="L14" s="127"/>
      <c r="M14" s="126"/>
      <c r="N14" s="127"/>
    </row>
    <row r="15" spans="1:14" ht="15" x14ac:dyDescent="0.2">
      <c r="A15" s="3" t="s">
        <v>313</v>
      </c>
      <c r="B15" s="37"/>
      <c r="C15" s="126"/>
      <c r="D15" s="127"/>
      <c r="E15" s="126"/>
      <c r="F15" s="127"/>
      <c r="G15" s="126"/>
      <c r="H15" s="127"/>
      <c r="I15" s="126"/>
      <c r="J15" s="127"/>
      <c r="K15" s="126"/>
      <c r="L15" s="127"/>
      <c r="M15" s="126"/>
      <c r="N15" s="127"/>
    </row>
    <row r="16" spans="1:14" ht="15" x14ac:dyDescent="0.2">
      <c r="A16" s="3" t="s">
        <v>314</v>
      </c>
      <c r="B16" s="37"/>
      <c r="C16" s="126"/>
      <c r="D16" s="127"/>
      <c r="E16" s="126"/>
      <c r="F16" s="127"/>
      <c r="G16" s="126"/>
      <c r="H16" s="127"/>
      <c r="I16" s="126"/>
      <c r="J16" s="127"/>
      <c r="K16" s="126"/>
      <c r="L16" s="127"/>
      <c r="M16" s="126"/>
      <c r="N16" s="127"/>
    </row>
    <row r="17" spans="1:14" ht="15" x14ac:dyDescent="0.2">
      <c r="A17" s="3" t="s">
        <v>315</v>
      </c>
      <c r="B17" s="37"/>
      <c r="C17" s="126"/>
      <c r="D17" s="127"/>
      <c r="E17" s="126"/>
      <c r="F17" s="127"/>
      <c r="G17" s="126"/>
      <c r="H17" s="127"/>
      <c r="I17" s="126"/>
      <c r="J17" s="127"/>
      <c r="K17" s="126"/>
      <c r="L17" s="127"/>
      <c r="M17" s="126"/>
      <c r="N17" s="127"/>
    </row>
    <row r="18" spans="1:14" ht="15" x14ac:dyDescent="0.2">
      <c r="A18" s="3" t="s">
        <v>316</v>
      </c>
      <c r="B18" s="37"/>
      <c r="C18" s="126"/>
      <c r="D18" s="127"/>
      <c r="E18" s="126"/>
      <c r="F18" s="127"/>
      <c r="G18" s="126"/>
      <c r="H18" s="127"/>
      <c r="I18" s="126"/>
      <c r="J18" s="127"/>
      <c r="K18" s="126"/>
      <c r="L18" s="127"/>
      <c r="M18" s="126"/>
      <c r="N18" s="127"/>
    </row>
    <row r="19" spans="1:14" ht="15" x14ac:dyDescent="0.2">
      <c r="A19" s="3" t="s">
        <v>317</v>
      </c>
      <c r="B19" s="37"/>
      <c r="C19" s="126"/>
      <c r="D19" s="127"/>
      <c r="E19" s="126"/>
      <c r="F19" s="127"/>
      <c r="G19" s="126"/>
      <c r="H19" s="127"/>
      <c r="I19" s="126"/>
      <c r="J19" s="127"/>
      <c r="K19" s="126"/>
      <c r="L19" s="127"/>
      <c r="M19" s="126"/>
      <c r="N19" s="127"/>
    </row>
    <row r="20" spans="1:14" ht="15" x14ac:dyDescent="0.2">
      <c r="A20" s="3" t="s">
        <v>318</v>
      </c>
      <c r="B20" s="37"/>
      <c r="C20" s="126"/>
      <c r="D20" s="127"/>
      <c r="E20" s="126"/>
      <c r="F20" s="127"/>
      <c r="G20" s="126"/>
      <c r="H20" s="127"/>
      <c r="I20" s="126"/>
      <c r="J20" s="127"/>
      <c r="K20" s="126"/>
      <c r="L20" s="127"/>
      <c r="M20" s="126"/>
      <c r="N20" s="127"/>
    </row>
    <row r="21" spans="1:14" ht="15" x14ac:dyDescent="0.2">
      <c r="A21" s="3" t="s">
        <v>319</v>
      </c>
      <c r="B21" s="37"/>
      <c r="C21" s="126"/>
      <c r="D21" s="127"/>
      <c r="E21" s="126"/>
      <c r="F21" s="127"/>
      <c r="G21" s="126"/>
      <c r="H21" s="127"/>
      <c r="I21" s="126"/>
      <c r="J21" s="127"/>
      <c r="K21" s="126"/>
      <c r="L21" s="127"/>
      <c r="M21" s="126"/>
      <c r="N21" s="127"/>
    </row>
    <row r="22" spans="1:14" ht="15" x14ac:dyDescent="0.2">
      <c r="A22" s="3" t="s">
        <v>320</v>
      </c>
      <c r="B22" s="37"/>
      <c r="C22" s="126"/>
      <c r="D22" s="127"/>
      <c r="E22" s="126"/>
      <c r="F22" s="127"/>
      <c r="G22" s="126"/>
      <c r="H22" s="127"/>
      <c r="I22" s="126"/>
      <c r="J22" s="127"/>
      <c r="K22" s="126"/>
      <c r="L22" s="127"/>
      <c r="M22" s="126"/>
      <c r="N22" s="127"/>
    </row>
    <row r="23" spans="1:14" ht="15" x14ac:dyDescent="0.2">
      <c r="A23" s="3" t="s">
        <v>321</v>
      </c>
      <c r="B23" s="37"/>
      <c r="C23" s="126"/>
      <c r="D23" s="127"/>
      <c r="E23" s="126"/>
      <c r="F23" s="127"/>
      <c r="G23" s="126"/>
      <c r="H23" s="127"/>
      <c r="I23" s="126"/>
      <c r="J23" s="127"/>
      <c r="K23" s="126"/>
      <c r="L23" s="127"/>
      <c r="M23" s="126"/>
      <c r="N23" s="127"/>
    </row>
    <row r="24" spans="1:14" ht="15" x14ac:dyDescent="0.2">
      <c r="A24" s="3" t="s">
        <v>322</v>
      </c>
      <c r="B24" s="37"/>
      <c r="C24" s="126"/>
      <c r="D24" s="127"/>
      <c r="E24" s="126"/>
      <c r="F24" s="127"/>
      <c r="G24" s="126"/>
      <c r="H24" s="127"/>
      <c r="I24" s="126"/>
      <c r="J24" s="127"/>
      <c r="K24" s="126"/>
      <c r="L24" s="127"/>
      <c r="M24" s="126"/>
      <c r="N24" s="127"/>
    </row>
    <row r="25" spans="1:14" ht="15" x14ac:dyDescent="0.2">
      <c r="A25" s="3" t="s">
        <v>323</v>
      </c>
      <c r="B25" s="37"/>
      <c r="C25" s="126"/>
      <c r="D25" s="127"/>
      <c r="E25" s="126"/>
      <c r="F25" s="127"/>
      <c r="G25" s="126"/>
      <c r="H25" s="127"/>
      <c r="I25" s="126"/>
      <c r="J25" s="127"/>
      <c r="K25" s="126"/>
      <c r="L25" s="127"/>
      <c r="M25" s="126"/>
      <c r="N25" s="127"/>
    </row>
    <row r="26" spans="1:14" ht="15" x14ac:dyDescent="0.2">
      <c r="B26" s="103" t="s">
        <v>289</v>
      </c>
      <c r="C26" s="104">
        <f>SUM(C14:C25)</f>
        <v>0</v>
      </c>
      <c r="D26" s="101">
        <f t="shared" ref="D26:N26" si="0">SUM(D14:D25)</f>
        <v>0</v>
      </c>
      <c r="E26" s="104">
        <f t="shared" si="0"/>
        <v>0</v>
      </c>
      <c r="F26" s="101">
        <f t="shared" si="0"/>
        <v>0</v>
      </c>
      <c r="G26" s="104">
        <f t="shared" si="0"/>
        <v>0</v>
      </c>
      <c r="H26" s="101">
        <f t="shared" si="0"/>
        <v>0</v>
      </c>
      <c r="I26" s="104">
        <f t="shared" si="0"/>
        <v>0</v>
      </c>
      <c r="J26" s="101">
        <f t="shared" si="0"/>
        <v>0</v>
      </c>
      <c r="K26" s="104">
        <f t="shared" si="0"/>
        <v>0</v>
      </c>
      <c r="L26" s="101">
        <f t="shared" si="0"/>
        <v>0</v>
      </c>
      <c r="M26" s="104">
        <f t="shared" si="0"/>
        <v>0</v>
      </c>
      <c r="N26" s="101">
        <f t="shared" si="0"/>
        <v>0</v>
      </c>
    </row>
    <row r="27" spans="1:14" ht="15" x14ac:dyDescent="0.2">
      <c r="B27" s="15"/>
      <c r="C27" s="30"/>
      <c r="D27" s="30"/>
      <c r="E27" s="30"/>
      <c r="F27" s="30"/>
      <c r="G27" s="30"/>
      <c r="H27" s="30"/>
      <c r="I27" s="30"/>
      <c r="J27" s="30"/>
      <c r="K27" s="30"/>
      <c r="L27" s="30"/>
      <c r="M27" s="30"/>
      <c r="N27" s="30"/>
    </row>
    <row r="29" spans="1:14" ht="24.95" customHeight="1" x14ac:dyDescent="0.2">
      <c r="A29" s="83" t="s">
        <v>324</v>
      </c>
      <c r="C29" s="798">
        <f>Stammdaten!D31</f>
        <v>2023</v>
      </c>
      <c r="D29" s="801"/>
      <c r="E29" s="798">
        <f>C29+1</f>
        <v>2024</v>
      </c>
      <c r="F29" s="801"/>
      <c r="G29" s="798">
        <f>E29+1</f>
        <v>2025</v>
      </c>
      <c r="H29" s="801"/>
      <c r="I29" s="798">
        <f>G29+1</f>
        <v>2026</v>
      </c>
      <c r="J29" s="801"/>
      <c r="K29" s="798">
        <f>I29+1</f>
        <v>2027</v>
      </c>
      <c r="L29" s="801"/>
      <c r="M29" s="798">
        <f>K29+1</f>
        <v>2028</v>
      </c>
      <c r="N29" s="801"/>
    </row>
    <row r="30" spans="1:14" ht="30" x14ac:dyDescent="0.2">
      <c r="A30" s="17" t="s">
        <v>341</v>
      </c>
      <c r="B30" s="17" t="s">
        <v>142</v>
      </c>
      <c r="C30" s="17" t="s">
        <v>228</v>
      </c>
      <c r="D30" s="17" t="s">
        <v>311</v>
      </c>
      <c r="E30" s="17" t="s">
        <v>228</v>
      </c>
      <c r="F30" s="17" t="s">
        <v>311</v>
      </c>
      <c r="G30" s="17" t="s">
        <v>228</v>
      </c>
      <c r="H30" s="17" t="s">
        <v>311</v>
      </c>
      <c r="I30" s="17" t="s">
        <v>228</v>
      </c>
      <c r="J30" s="17" t="s">
        <v>311</v>
      </c>
      <c r="K30" s="17" t="s">
        <v>228</v>
      </c>
      <c r="L30" s="17" t="s">
        <v>311</v>
      </c>
      <c r="M30" s="17" t="s">
        <v>228</v>
      </c>
      <c r="N30" s="17" t="s">
        <v>311</v>
      </c>
    </row>
    <row r="31" spans="1:14" ht="15" x14ac:dyDescent="0.2">
      <c r="A31" s="28" t="str">
        <f>'3.1 Wasser'!A12</f>
        <v>Frischwasser</v>
      </c>
      <c r="B31" s="37" t="str">
        <f>B13</f>
        <v>m³</v>
      </c>
      <c r="C31" s="104">
        <f>'3.1 Wasser'!C12</f>
        <v>0</v>
      </c>
      <c r="D31" s="101" t="e">
        <f>'3.1 Wasser'!#REF!</f>
        <v>#REF!</v>
      </c>
      <c r="E31" s="104">
        <f>'3.1 Wasser'!D12</f>
        <v>0</v>
      </c>
      <c r="F31" s="101" t="e">
        <f>'3.1 Wasser'!#REF!</f>
        <v>#REF!</v>
      </c>
      <c r="G31" s="104">
        <f>'3.1 Wasser'!E12</f>
        <v>0</v>
      </c>
      <c r="H31" s="101" t="e">
        <f>'3.1 Wasser'!#REF!</f>
        <v>#REF!</v>
      </c>
      <c r="I31" s="104">
        <f>'3.1 Wasser'!F12</f>
        <v>0</v>
      </c>
      <c r="J31" s="101" t="e">
        <f>'3.1 Wasser'!#REF!</f>
        <v>#REF!</v>
      </c>
      <c r="K31" s="104">
        <f>'3.1 Wasser'!G12</f>
        <v>0</v>
      </c>
      <c r="L31" s="101" t="e">
        <f>'3.1 Wasser'!#REF!</f>
        <v>#REF!</v>
      </c>
      <c r="M31" s="104">
        <f>'3.1 Wasser'!H12</f>
        <v>0</v>
      </c>
      <c r="N31" s="101" t="e">
        <f>'3.1 Wasser'!#REF!</f>
        <v>#REF!</v>
      </c>
    </row>
    <row r="32" spans="1:14" x14ac:dyDescent="0.2">
      <c r="A32" s="84"/>
      <c r="B32" s="85"/>
      <c r="C32" s="85"/>
      <c r="D32" s="85"/>
      <c r="E32" s="85"/>
      <c r="F32" s="85"/>
      <c r="G32" s="85"/>
      <c r="H32" s="85"/>
      <c r="I32" s="85"/>
      <c r="J32" s="85"/>
      <c r="K32" s="85"/>
      <c r="L32" s="85"/>
      <c r="M32" s="85"/>
      <c r="N32" s="86"/>
    </row>
    <row r="33" spans="1:14" ht="15" x14ac:dyDescent="0.2">
      <c r="A33" s="798" t="s">
        <v>326</v>
      </c>
      <c r="B33" s="799"/>
      <c r="C33" s="100" t="str">
        <f>IF(C31=C26,"JA","NEIN")</f>
        <v>JA</v>
      </c>
      <c r="D33" s="100" t="e">
        <f t="shared" ref="D33:N33" si="1">IF(D31=D26,"JA","NEIN")</f>
        <v>#REF!</v>
      </c>
      <c r="E33" s="100" t="str">
        <f t="shared" si="1"/>
        <v>JA</v>
      </c>
      <c r="F33" s="100" t="e">
        <f t="shared" si="1"/>
        <v>#REF!</v>
      </c>
      <c r="G33" s="100" t="str">
        <f t="shared" si="1"/>
        <v>JA</v>
      </c>
      <c r="H33" s="100" t="e">
        <f t="shared" si="1"/>
        <v>#REF!</v>
      </c>
      <c r="I33" s="100" t="str">
        <f t="shared" si="1"/>
        <v>JA</v>
      </c>
      <c r="J33" s="100" t="e">
        <f t="shared" si="1"/>
        <v>#REF!</v>
      </c>
      <c r="K33" s="100" t="str">
        <f t="shared" si="1"/>
        <v>JA</v>
      </c>
      <c r="L33" s="100" t="e">
        <f t="shared" si="1"/>
        <v>#REF!</v>
      </c>
      <c r="M33" s="100" t="str">
        <f t="shared" si="1"/>
        <v>JA</v>
      </c>
      <c r="N33" s="100" t="e">
        <f t="shared" si="1"/>
        <v>#REF!</v>
      </c>
    </row>
  </sheetData>
  <mergeCells count="15">
    <mergeCell ref="K11:L11"/>
    <mergeCell ref="M11:N11"/>
    <mergeCell ref="C29:D29"/>
    <mergeCell ref="E29:F29"/>
    <mergeCell ref="G29:H29"/>
    <mergeCell ref="I29:J29"/>
    <mergeCell ref="K29:L29"/>
    <mergeCell ref="M29:N29"/>
    <mergeCell ref="F2:F3"/>
    <mergeCell ref="A33:B33"/>
    <mergeCell ref="H2:I3"/>
    <mergeCell ref="C11:D11"/>
    <mergeCell ref="E11:F11"/>
    <mergeCell ref="G11:H11"/>
    <mergeCell ref="I11:J11"/>
  </mergeCells>
  <phoneticPr fontId="0" type="noConversion"/>
  <hyperlinks>
    <hyperlink ref="F2:F3" location="INHALT!A1" display="zurück zum Inhalt" xr:uid="{00000000-0004-0000-0E00-000000000000}"/>
    <hyperlink ref="H2:H3" location="INHALT!A1" display="zurück zum Inhalt" xr:uid="{00000000-0004-0000-0E00-000001000000}"/>
    <hyperlink ref="H2:I3" location="Wasser!A1" display="zurück zur jährlichen Erfassung" xr:uid="{00000000-0004-0000-0E00-000002000000}"/>
  </hyperlinks>
  <printOptions horizontalCentered="1"/>
  <pageMargins left="0.78740157480314965" right="0.78740157480314965" top="0.98425196850393704" bottom="0.98425196850393704" header="0.51181102362204722" footer="0.51181102362204722"/>
  <pageSetup paperSize="9" scale="43" orientation="landscape" r:id="rId1"/>
  <headerFooter alignWithMargins="0">
    <oddFooter>Seite &amp;P von &amp;N</oddFooter>
  </headerFooter>
  <rowBreaks count="1" manualBreakCount="1">
    <brk id="34"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theme="6"/>
    <pageSetUpPr fitToPage="1"/>
  </sheetPr>
  <dimension ref="A1:AI40"/>
  <sheetViews>
    <sheetView showGridLines="0" workbookViewId="0"/>
  </sheetViews>
  <sheetFormatPr baseColWidth="10" defaultColWidth="11.42578125" defaultRowHeight="12.75" x14ac:dyDescent="0.2"/>
  <cols>
    <col min="1" max="1" width="11.5703125" bestFit="1" customWidth="1"/>
    <col min="2" max="2" width="49.5703125" customWidth="1"/>
    <col min="3" max="3" width="14.85546875" customWidth="1"/>
    <col min="4" max="28" width="15.5703125" customWidth="1"/>
  </cols>
  <sheetData>
    <row r="1" spans="1:35" x14ac:dyDescent="0.2">
      <c r="A1" s="7"/>
      <c r="B1" s="7"/>
      <c r="C1" s="7"/>
      <c r="D1" s="7"/>
      <c r="E1" s="7"/>
      <c r="F1" s="7"/>
      <c r="G1" s="7"/>
    </row>
    <row r="2" spans="1:35" ht="22.5" x14ac:dyDescent="0.3">
      <c r="A2" s="782" t="s">
        <v>48</v>
      </c>
      <c r="B2" s="782"/>
      <c r="C2" s="782"/>
      <c r="D2" s="9"/>
      <c r="F2" s="8"/>
      <c r="G2" s="7"/>
      <c r="AC2" s="97"/>
      <c r="AD2" s="97"/>
      <c r="AE2" s="97"/>
      <c r="AF2" s="97"/>
      <c r="AG2" s="97"/>
      <c r="AH2" s="97"/>
      <c r="AI2" s="97"/>
    </row>
    <row r="3" spans="1:35" ht="25.5" x14ac:dyDescent="0.2">
      <c r="A3" s="7"/>
      <c r="B3" s="7"/>
      <c r="C3" s="7"/>
      <c r="D3" s="7"/>
      <c r="F3" s="7"/>
      <c r="G3" s="7"/>
      <c r="I3" s="515" t="s">
        <v>100</v>
      </c>
      <c r="AC3" s="97"/>
      <c r="AD3" s="97"/>
      <c r="AE3" s="97"/>
      <c r="AF3" s="97"/>
      <c r="AG3" s="97"/>
      <c r="AH3" s="97"/>
      <c r="AI3" s="97"/>
    </row>
    <row r="4" spans="1:35" x14ac:dyDescent="0.2">
      <c r="A4" s="21" t="s">
        <v>24</v>
      </c>
      <c r="B4" s="5"/>
      <c r="C4" s="5"/>
      <c r="D4" s="12">
        <f>Stammdaten!B15</f>
        <v>0</v>
      </c>
      <c r="E4" s="6"/>
      <c r="F4" s="6"/>
      <c r="G4" s="9"/>
      <c r="AC4" s="97"/>
      <c r="AD4" s="97"/>
      <c r="AE4" s="97"/>
      <c r="AF4" s="97"/>
      <c r="AG4" s="97"/>
      <c r="AH4" s="97"/>
      <c r="AI4" s="97"/>
    </row>
    <row r="5" spans="1:35" ht="13.5" thickBot="1" x14ac:dyDescent="0.25">
      <c r="A5" s="51" t="s">
        <v>25</v>
      </c>
      <c r="B5" s="11"/>
      <c r="C5" s="11"/>
      <c r="D5" s="26" t="str">
        <f>IF(Stammdaten!A10="","", Stammdaten!A10)</f>
        <v/>
      </c>
      <c r="E5" s="11"/>
      <c r="F5" s="11"/>
      <c r="G5" s="11"/>
      <c r="H5" s="11"/>
      <c r="I5" s="11"/>
      <c r="AC5" s="97"/>
      <c r="AD5" s="97"/>
      <c r="AE5" s="97"/>
      <c r="AF5" s="97"/>
      <c r="AG5" s="97"/>
      <c r="AH5" s="97"/>
      <c r="AI5" s="97"/>
    </row>
    <row r="6" spans="1:35" x14ac:dyDescent="0.2">
      <c r="AC6" s="97"/>
      <c r="AD6" s="97"/>
      <c r="AE6" s="97"/>
      <c r="AF6" s="97"/>
      <c r="AG6" s="97"/>
      <c r="AH6" s="97"/>
      <c r="AI6" s="97"/>
    </row>
    <row r="7" spans="1:35" x14ac:dyDescent="0.2">
      <c r="AC7" s="97"/>
      <c r="AD7" s="97"/>
      <c r="AE7" s="97"/>
      <c r="AF7" s="97"/>
      <c r="AG7" s="97"/>
      <c r="AH7" s="97"/>
      <c r="AI7" s="97"/>
    </row>
    <row r="8" spans="1:35" s="97" customFormat="1" x14ac:dyDescent="0.2">
      <c r="A8" s="189" t="s">
        <v>214</v>
      </c>
      <c r="B8" s="190"/>
      <c r="C8" s="191"/>
      <c r="D8" s="191"/>
      <c r="E8" s="191"/>
      <c r="F8" s="191"/>
      <c r="G8" s="191"/>
      <c r="H8" s="191"/>
      <c r="I8" s="297"/>
      <c r="J8"/>
    </row>
    <row r="9" spans="1:35" s="97" customFormat="1" x14ac:dyDescent="0.2">
      <c r="A9" s="784" t="s">
        <v>342</v>
      </c>
      <c r="B9" s="785"/>
      <c r="C9" s="785"/>
      <c r="D9" s="785"/>
      <c r="E9" s="785"/>
      <c r="F9" s="785"/>
      <c r="G9" s="192"/>
      <c r="H9" s="193"/>
      <c r="I9" s="335"/>
      <c r="K9" s="193"/>
      <c r="M9" s="193"/>
      <c r="N9" s="193"/>
      <c r="O9" s="193"/>
      <c r="P9" s="193"/>
      <c r="Q9" s="193"/>
      <c r="R9" s="193"/>
      <c r="S9" s="193"/>
      <c r="T9" s="193"/>
      <c r="U9" s="193"/>
      <c r="V9" s="193"/>
      <c r="W9" s="193"/>
      <c r="X9" s="193"/>
      <c r="Y9" s="193"/>
      <c r="Z9" s="193"/>
      <c r="AA9" s="193"/>
      <c r="AB9" s="193"/>
    </row>
    <row r="10" spans="1:35" s="97" customFormat="1" ht="30" customHeight="1" x14ac:dyDescent="0.2">
      <c r="A10" s="784" t="s">
        <v>343</v>
      </c>
      <c r="B10" s="785"/>
      <c r="C10" s="785"/>
      <c r="D10" s="785"/>
      <c r="E10" s="785"/>
      <c r="F10" s="785"/>
      <c r="G10" s="785"/>
      <c r="H10" s="193"/>
      <c r="I10" s="335"/>
      <c r="J10" s="193"/>
      <c r="K10" s="193"/>
      <c r="M10" s="193"/>
      <c r="N10" s="193"/>
      <c r="O10" s="193"/>
      <c r="P10" s="193"/>
      <c r="Q10" s="193"/>
      <c r="R10" s="193"/>
      <c r="S10" s="193"/>
      <c r="T10" s="193"/>
      <c r="U10" s="193"/>
      <c r="V10" s="193"/>
      <c r="W10" s="193"/>
      <c r="X10" s="193"/>
      <c r="Y10" s="193"/>
      <c r="Z10" s="193"/>
      <c r="AA10" s="193"/>
      <c r="AB10" s="193"/>
    </row>
    <row r="11" spans="1:35" s="97" customFormat="1" x14ac:dyDescent="0.2">
      <c r="A11" s="194"/>
      <c r="B11" s="195"/>
      <c r="C11" s="195"/>
      <c r="D11" s="195"/>
      <c r="E11" s="195"/>
      <c r="F11" s="195"/>
      <c r="G11" s="195"/>
      <c r="H11" s="193"/>
      <c r="I11" s="335"/>
      <c r="J11" s="193"/>
      <c r="K11" s="193"/>
      <c r="M11" s="193"/>
      <c r="N11" s="193"/>
      <c r="O11" s="193"/>
      <c r="P11" s="193"/>
      <c r="Q11" s="193"/>
      <c r="R11" s="193"/>
      <c r="S11" s="193"/>
      <c r="T11" s="193"/>
      <c r="U11" s="193"/>
      <c r="V11" s="193"/>
      <c r="W11" s="193"/>
      <c r="X11" s="193"/>
      <c r="Y11" s="193"/>
      <c r="Z11" s="193"/>
      <c r="AA11" s="193"/>
      <c r="AB11" s="193"/>
    </row>
    <row r="12" spans="1:35" s="97" customFormat="1" x14ac:dyDescent="0.2">
      <c r="A12" s="784" t="s">
        <v>344</v>
      </c>
      <c r="B12" s="785"/>
      <c r="C12" s="785"/>
      <c r="D12" s="785"/>
      <c r="E12" s="785"/>
      <c r="F12" s="785"/>
      <c r="G12" s="192"/>
      <c r="H12" s="193"/>
      <c r="I12" s="335"/>
      <c r="J12" s="193"/>
      <c r="K12" s="193"/>
      <c r="M12" s="193"/>
      <c r="N12" s="193"/>
      <c r="O12" s="193"/>
      <c r="P12" s="193"/>
      <c r="Q12" s="193"/>
      <c r="R12" s="193"/>
      <c r="S12" s="193"/>
      <c r="T12" s="193"/>
      <c r="U12" s="193"/>
      <c r="V12" s="193"/>
      <c r="W12" s="193"/>
      <c r="X12" s="193"/>
      <c r="Y12" s="193"/>
      <c r="Z12" s="193"/>
      <c r="AA12" s="193"/>
      <c r="AB12" s="193"/>
    </row>
    <row r="13" spans="1:35" s="97" customFormat="1" x14ac:dyDescent="0.2">
      <c r="A13" s="784" t="s">
        <v>345</v>
      </c>
      <c r="B13" s="785"/>
      <c r="C13" s="785"/>
      <c r="D13" s="785"/>
      <c r="E13" s="785"/>
      <c r="F13" s="785"/>
      <c r="G13" s="192"/>
      <c r="H13" s="193"/>
      <c r="I13" s="335"/>
      <c r="J13" s="193"/>
      <c r="K13" s="193"/>
      <c r="M13" s="193"/>
      <c r="N13" s="193"/>
      <c r="O13" s="193"/>
      <c r="P13" s="193"/>
      <c r="Q13" s="193"/>
      <c r="R13" s="193"/>
      <c r="S13" s="193"/>
      <c r="T13" s="193"/>
      <c r="U13" s="193"/>
      <c r="V13" s="193"/>
      <c r="W13" s="193"/>
      <c r="X13" s="193"/>
      <c r="Y13" s="193"/>
      <c r="Z13" s="193"/>
      <c r="AA13" s="193"/>
      <c r="AB13" s="193"/>
    </row>
    <row r="14" spans="1:35" s="97" customFormat="1" x14ac:dyDescent="0.2">
      <c r="A14" s="784" t="s">
        <v>346</v>
      </c>
      <c r="B14" s="785"/>
      <c r="C14" s="785"/>
      <c r="D14" s="785"/>
      <c r="E14" s="785"/>
      <c r="F14" s="785"/>
      <c r="G14" s="192"/>
      <c r="H14" s="193"/>
      <c r="I14" s="335"/>
      <c r="J14" s="193"/>
      <c r="K14" s="193"/>
      <c r="M14" s="193"/>
      <c r="N14" s="193"/>
      <c r="O14" s="193"/>
      <c r="P14" s="193"/>
      <c r="Q14" s="193"/>
      <c r="R14" s="193"/>
      <c r="S14" s="193"/>
      <c r="T14" s="193"/>
      <c r="U14" s="193"/>
      <c r="V14" s="193"/>
      <c r="W14" s="193"/>
      <c r="X14" s="193"/>
      <c r="Y14" s="193"/>
      <c r="Z14" s="193"/>
      <c r="AA14" s="193"/>
      <c r="AB14" s="193"/>
    </row>
    <row r="15" spans="1:35" s="97" customFormat="1" x14ac:dyDescent="0.2">
      <c r="A15" s="196"/>
      <c r="B15" s="197"/>
      <c r="C15" s="197"/>
      <c r="D15" s="197"/>
      <c r="E15" s="197"/>
      <c r="F15" s="197"/>
      <c r="G15" s="198"/>
      <c r="H15" s="199"/>
      <c r="I15" s="336"/>
      <c r="J15" s="193"/>
      <c r="K15" s="193"/>
      <c r="M15" s="193"/>
      <c r="N15" s="193"/>
      <c r="O15" s="193"/>
      <c r="P15" s="193"/>
      <c r="Q15" s="193"/>
      <c r="R15" s="193"/>
      <c r="S15" s="193"/>
      <c r="T15" s="193"/>
      <c r="U15" s="193"/>
      <c r="V15" s="193"/>
      <c r="W15" s="193"/>
      <c r="X15" s="193"/>
      <c r="Y15" s="193"/>
      <c r="Z15" s="193"/>
      <c r="AA15" s="193"/>
      <c r="AB15" s="193"/>
    </row>
    <row r="16" spans="1:35" s="97" customFormat="1" x14ac:dyDescent="0.2">
      <c r="A16" s="195"/>
      <c r="B16" s="195"/>
      <c r="C16" s="195"/>
      <c r="D16" s="195"/>
      <c r="E16" s="195"/>
      <c r="F16" s="195"/>
      <c r="G16" s="192"/>
      <c r="H16" s="193"/>
      <c r="I16" s="193"/>
      <c r="J16" s="193"/>
      <c r="K16" s="193"/>
      <c r="L16" s="193"/>
      <c r="M16" s="193"/>
      <c r="N16" s="193"/>
      <c r="O16" s="193"/>
      <c r="P16" s="193"/>
      <c r="Q16" s="193"/>
      <c r="R16" s="193"/>
      <c r="S16" s="193"/>
      <c r="T16" s="193"/>
      <c r="U16" s="193"/>
      <c r="V16" s="193"/>
      <c r="W16" s="193"/>
      <c r="X16" s="193"/>
      <c r="Y16" s="193"/>
      <c r="Z16" s="193"/>
      <c r="AA16" s="193"/>
    </row>
    <row r="17" spans="1:33" s="97" customFormat="1" x14ac:dyDescent="0.2">
      <c r="A17" s="1"/>
      <c r="B17" s="200"/>
      <c r="C17" s="116"/>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1:33" s="97" customFormat="1" x14ac:dyDescent="0.2">
      <c r="D18" s="483">
        <f>Stammdaten!D31</f>
        <v>2023</v>
      </c>
      <c r="E18" s="483">
        <f>D18+1</f>
        <v>2024</v>
      </c>
      <c r="F18" s="483">
        <f>E18+1</f>
        <v>2025</v>
      </c>
      <c r="G18" s="483">
        <f>F18+1</f>
        <v>2026</v>
      </c>
      <c r="H18" s="483">
        <f>G18+1</f>
        <v>2027</v>
      </c>
      <c r="I18" s="179">
        <f>H18+1</f>
        <v>2028</v>
      </c>
      <c r="J18" s="240"/>
      <c r="K18" s="240"/>
      <c r="L18" s="240"/>
      <c r="M18" s="240"/>
      <c r="N18" s="240"/>
      <c r="O18" s="240"/>
      <c r="P18" s="240"/>
      <c r="Q18" s="240"/>
      <c r="R18" s="240"/>
      <c r="S18" s="240"/>
      <c r="T18" s="240"/>
      <c r="U18" s="240"/>
      <c r="V18" s="240"/>
      <c r="W18" s="240"/>
      <c r="X18" s="240"/>
      <c r="Y18" s="240"/>
      <c r="Z18" s="240"/>
      <c r="AA18" s="240"/>
    </row>
    <row r="19" spans="1:33" s="97" customFormat="1" ht="13.5" thickBot="1" x14ac:dyDescent="0.25">
      <c r="A19" s="242" t="s">
        <v>258</v>
      </c>
      <c r="B19" s="241"/>
      <c r="C19" s="133" t="s">
        <v>142</v>
      </c>
      <c r="D19" s="133" t="s">
        <v>228</v>
      </c>
      <c r="E19" s="133" t="s">
        <v>228</v>
      </c>
      <c r="F19" s="133" t="s">
        <v>228</v>
      </c>
      <c r="G19" s="133" t="s">
        <v>228</v>
      </c>
      <c r="H19" s="133" t="s">
        <v>228</v>
      </c>
      <c r="I19" s="133" t="s">
        <v>228</v>
      </c>
      <c r="J19" s="240"/>
      <c r="K19" s="240"/>
      <c r="L19" s="240"/>
      <c r="M19" s="240"/>
      <c r="N19" s="240"/>
      <c r="O19" s="240"/>
      <c r="P19" s="240"/>
      <c r="Q19" s="240"/>
      <c r="R19" s="240"/>
      <c r="S19" s="240"/>
      <c r="T19" s="240"/>
      <c r="U19" s="240"/>
      <c r="V19" s="240"/>
      <c r="W19" s="240"/>
      <c r="X19" s="240"/>
      <c r="Y19" s="240"/>
      <c r="Z19" s="240"/>
      <c r="AA19" s="240"/>
    </row>
    <row r="20" spans="1:33" s="97" customFormat="1" ht="14.25" thickTop="1" thickBot="1" x14ac:dyDescent="0.25">
      <c r="A20" s="816" t="s">
        <v>347</v>
      </c>
      <c r="B20" s="817"/>
      <c r="C20" s="239" t="s">
        <v>285</v>
      </c>
      <c r="D20" s="222"/>
      <c r="E20" s="222"/>
      <c r="F20" s="222"/>
      <c r="G20" s="222"/>
      <c r="H20" s="222"/>
      <c r="I20" s="222"/>
      <c r="J20" s="201"/>
      <c r="K20" s="201"/>
      <c r="L20" s="201"/>
      <c r="M20" s="201"/>
      <c r="N20" s="201"/>
      <c r="O20" s="201"/>
      <c r="P20" s="201"/>
      <c r="Q20" s="201"/>
      <c r="R20" s="201"/>
      <c r="S20" s="201"/>
      <c r="T20" s="201"/>
      <c r="U20" s="201"/>
      <c r="V20" s="201"/>
      <c r="W20" s="201"/>
      <c r="X20" s="201"/>
      <c r="Y20" s="201"/>
      <c r="Z20" s="201"/>
      <c r="AA20" s="201"/>
      <c r="AB20" s="115"/>
      <c r="AC20" s="99"/>
      <c r="AD20" s="98"/>
      <c r="AE20" s="98"/>
      <c r="AF20" s="98"/>
      <c r="AG20" s="98"/>
    </row>
    <row r="21" spans="1:33" s="97" customFormat="1" ht="14.25" thickTop="1" thickBot="1" x14ac:dyDescent="0.25">
      <c r="A21" s="819" t="s">
        <v>348</v>
      </c>
      <c r="B21" s="819"/>
      <c r="C21" s="160" t="s">
        <v>285</v>
      </c>
      <c r="D21" s="222"/>
      <c r="E21" s="222"/>
      <c r="F21" s="222"/>
      <c r="G21" s="222"/>
      <c r="H21" s="222"/>
      <c r="I21" s="222"/>
      <c r="J21" s="201"/>
      <c r="K21" s="201"/>
      <c r="L21" s="201"/>
      <c r="M21" s="201"/>
      <c r="N21" s="201"/>
      <c r="O21" s="201"/>
      <c r="P21" s="201"/>
      <c r="Q21" s="201"/>
      <c r="R21" s="201"/>
      <c r="S21" s="201"/>
      <c r="T21" s="201"/>
      <c r="U21" s="201"/>
      <c r="V21" s="201"/>
      <c r="W21" s="201"/>
      <c r="X21" s="201"/>
      <c r="Y21" s="201"/>
      <c r="Z21" s="201"/>
      <c r="AA21" s="201"/>
      <c r="AB21" s="115"/>
      <c r="AC21" s="99"/>
      <c r="AD21" s="98"/>
      <c r="AE21" s="98"/>
      <c r="AF21" s="98"/>
      <c r="AG21" s="98"/>
    </row>
    <row r="22" spans="1:33" s="97" customFormat="1" ht="14.25" thickTop="1" thickBot="1" x14ac:dyDescent="0.25">
      <c r="A22" s="820" t="s">
        <v>349</v>
      </c>
      <c r="B22" s="820"/>
      <c r="C22" s="160" t="s">
        <v>285</v>
      </c>
      <c r="D22" s="222"/>
      <c r="E22" s="222"/>
      <c r="F22" s="222"/>
      <c r="G22" s="222"/>
      <c r="H22" s="222"/>
      <c r="I22" s="222"/>
      <c r="J22" s="201"/>
      <c r="K22" s="201"/>
      <c r="L22" s="201"/>
      <c r="M22" s="201"/>
      <c r="N22" s="201"/>
      <c r="O22" s="201"/>
      <c r="P22" s="201"/>
      <c r="Q22" s="201"/>
      <c r="R22" s="201"/>
      <c r="S22" s="201"/>
      <c r="T22" s="201"/>
      <c r="U22" s="201"/>
      <c r="V22" s="201"/>
      <c r="W22" s="201"/>
      <c r="X22" s="201"/>
      <c r="Y22" s="201"/>
      <c r="Z22" s="201"/>
      <c r="AA22" s="201"/>
      <c r="AB22" s="115"/>
      <c r="AC22" s="99"/>
      <c r="AD22" s="98"/>
      <c r="AE22" s="98"/>
      <c r="AF22" s="98"/>
      <c r="AG22" s="98"/>
    </row>
    <row r="23" spans="1:33" s="97" customFormat="1" ht="14.25" thickTop="1" thickBot="1" x14ac:dyDescent="0.25">
      <c r="A23" s="819" t="s">
        <v>284</v>
      </c>
      <c r="B23" s="819"/>
      <c r="C23" s="160" t="s">
        <v>285</v>
      </c>
      <c r="D23" s="222"/>
      <c r="E23" s="222"/>
      <c r="F23" s="222"/>
      <c r="G23" s="222"/>
      <c r="H23" s="222"/>
      <c r="I23" s="222"/>
      <c r="J23" s="201"/>
      <c r="K23" s="201"/>
      <c r="L23" s="201"/>
      <c r="M23" s="201"/>
      <c r="N23" s="201"/>
      <c r="O23" s="201"/>
      <c r="P23" s="201"/>
      <c r="Q23" s="201"/>
      <c r="R23" s="201"/>
      <c r="S23" s="201"/>
      <c r="T23" s="201"/>
      <c r="U23" s="201"/>
      <c r="V23" s="201"/>
      <c r="W23" s="201"/>
      <c r="X23" s="201"/>
      <c r="Y23" s="201"/>
      <c r="Z23" s="201"/>
      <c r="AA23" s="201"/>
      <c r="AB23" s="115"/>
      <c r="AC23" s="99"/>
      <c r="AD23" s="98"/>
      <c r="AE23" s="98"/>
      <c r="AF23" s="98"/>
      <c r="AG23" s="98"/>
    </row>
    <row r="24" spans="1:33" s="497" customFormat="1" ht="14.25" thickTop="1" thickBot="1" x14ac:dyDescent="0.25">
      <c r="A24" s="498"/>
      <c r="B24" s="498"/>
      <c r="C24" s="499"/>
      <c r="D24" s="500"/>
      <c r="E24" s="500"/>
      <c r="F24" s="500"/>
      <c r="G24" s="500"/>
      <c r="H24" s="500"/>
      <c r="I24" s="500"/>
      <c r="J24" s="494"/>
      <c r="K24" s="494"/>
      <c r="L24" s="494"/>
      <c r="M24" s="494"/>
      <c r="N24" s="494"/>
      <c r="O24" s="494"/>
      <c r="P24" s="494"/>
      <c r="Q24" s="494"/>
      <c r="R24" s="494"/>
      <c r="S24" s="494"/>
      <c r="T24" s="494"/>
      <c r="U24" s="494"/>
      <c r="V24" s="494"/>
      <c r="W24" s="494"/>
      <c r="X24" s="494"/>
      <c r="Y24" s="494"/>
      <c r="Z24" s="494"/>
      <c r="AA24" s="494"/>
      <c r="AB24" s="495"/>
      <c r="AC24" s="495"/>
      <c r="AD24" s="496"/>
      <c r="AE24" s="496"/>
      <c r="AF24" s="496"/>
      <c r="AG24" s="496"/>
    </row>
    <row r="25" spans="1:33" s="97" customFormat="1" ht="14.25" thickTop="1" thickBot="1" x14ac:dyDescent="0.25">
      <c r="A25" s="816" t="s">
        <v>350</v>
      </c>
      <c r="B25" s="817"/>
      <c r="C25" s="160" t="s">
        <v>285</v>
      </c>
      <c r="D25" s="222"/>
      <c r="E25" s="222"/>
      <c r="F25" s="222"/>
      <c r="G25" s="222"/>
      <c r="H25" s="222"/>
      <c r="I25" s="222"/>
      <c r="J25" s="201"/>
      <c r="K25" s="201"/>
      <c r="L25" s="201"/>
      <c r="M25" s="201"/>
      <c r="N25" s="201"/>
      <c r="O25" s="201"/>
      <c r="P25" s="201"/>
      <c r="Q25" s="201"/>
      <c r="R25" s="201"/>
      <c r="S25" s="201"/>
      <c r="T25" s="201"/>
      <c r="U25" s="201"/>
      <c r="V25" s="201"/>
      <c r="W25" s="201"/>
      <c r="X25" s="201"/>
      <c r="Y25" s="201"/>
      <c r="Z25" s="201"/>
      <c r="AA25" s="201"/>
      <c r="AB25" s="115"/>
      <c r="AC25" s="99"/>
      <c r="AD25" s="98"/>
      <c r="AE25" s="98"/>
      <c r="AF25" s="98"/>
      <c r="AG25" s="98"/>
    </row>
    <row r="26" spans="1:33" s="97" customFormat="1" ht="14.25" thickTop="1" thickBot="1" x14ac:dyDescent="0.25">
      <c r="A26" s="816" t="s">
        <v>351</v>
      </c>
      <c r="B26" s="817"/>
      <c r="C26" s="160" t="s">
        <v>285</v>
      </c>
      <c r="D26" s="222"/>
      <c r="E26" s="222"/>
      <c r="F26" s="222"/>
      <c r="G26" s="222"/>
      <c r="H26" s="222"/>
      <c r="I26" s="222"/>
      <c r="J26" s="201"/>
      <c r="K26" s="201"/>
      <c r="L26" s="201"/>
      <c r="M26" s="201"/>
      <c r="N26" s="201"/>
      <c r="O26" s="201"/>
      <c r="P26" s="201"/>
      <c r="Q26" s="201"/>
      <c r="R26" s="201"/>
      <c r="S26" s="201"/>
      <c r="T26" s="201"/>
      <c r="U26" s="201"/>
      <c r="V26" s="201"/>
      <c r="W26" s="201"/>
      <c r="X26" s="201"/>
      <c r="Y26" s="201"/>
      <c r="Z26" s="201"/>
      <c r="AA26" s="201"/>
      <c r="AB26" s="115"/>
      <c r="AC26" s="99"/>
      <c r="AD26" s="98"/>
      <c r="AE26" s="98"/>
      <c r="AF26" s="98"/>
      <c r="AG26" s="98"/>
    </row>
    <row r="27" spans="1:33" s="97" customFormat="1" ht="14.25" thickTop="1" thickBot="1" x14ac:dyDescent="0.25">
      <c r="A27" s="816" t="s">
        <v>352</v>
      </c>
      <c r="B27" s="818"/>
      <c r="C27" s="160" t="s">
        <v>285</v>
      </c>
      <c r="D27" s="222"/>
      <c r="E27" s="222"/>
      <c r="F27" s="222"/>
      <c r="G27" s="222"/>
      <c r="H27" s="222"/>
      <c r="I27" s="222"/>
      <c r="J27" s="201"/>
      <c r="K27" s="201"/>
      <c r="L27" s="201"/>
      <c r="M27" s="201"/>
      <c r="N27" s="201"/>
      <c r="O27" s="201"/>
      <c r="P27" s="201"/>
      <c r="Q27" s="201"/>
      <c r="R27" s="201"/>
      <c r="S27" s="201"/>
      <c r="T27" s="201"/>
      <c r="U27" s="201"/>
      <c r="V27" s="201"/>
      <c r="W27" s="201"/>
      <c r="X27" s="201"/>
      <c r="Y27" s="201"/>
      <c r="Z27" s="201"/>
      <c r="AA27" s="201"/>
      <c r="AB27" s="115"/>
      <c r="AC27" s="99"/>
      <c r="AD27" s="98"/>
      <c r="AE27" s="98"/>
      <c r="AF27" s="98"/>
      <c r="AG27" s="98"/>
    </row>
    <row r="28" spans="1:33" s="97" customFormat="1" ht="14.25" thickTop="1" thickBot="1" x14ac:dyDescent="0.25">
      <c r="A28" s="816" t="s">
        <v>353</v>
      </c>
      <c r="B28" s="818"/>
      <c r="C28" s="160" t="s">
        <v>285</v>
      </c>
      <c r="D28" s="222"/>
      <c r="E28" s="222"/>
      <c r="F28" s="222"/>
      <c r="G28" s="222"/>
      <c r="H28" s="222"/>
      <c r="I28" s="222"/>
      <c r="J28" s="201"/>
      <c r="K28" s="201"/>
      <c r="L28" s="201"/>
      <c r="M28" s="201"/>
      <c r="N28" s="201"/>
      <c r="O28" s="201"/>
      <c r="P28" s="201"/>
      <c r="Q28" s="201"/>
      <c r="R28" s="201"/>
      <c r="S28" s="201"/>
      <c r="T28" s="201"/>
      <c r="U28" s="201"/>
      <c r="V28" s="201"/>
      <c r="W28" s="201"/>
      <c r="X28" s="201"/>
      <c r="Y28" s="201"/>
      <c r="Z28" s="201"/>
      <c r="AA28" s="201"/>
      <c r="AB28" s="115"/>
      <c r="AC28" s="99"/>
      <c r="AD28" s="98"/>
      <c r="AE28" s="98"/>
      <c r="AF28" s="98"/>
      <c r="AG28" s="98"/>
    </row>
    <row r="29" spans="1:33" s="97" customFormat="1" ht="14.25" thickTop="1" thickBot="1" x14ac:dyDescent="0.25">
      <c r="A29" s="816" t="s">
        <v>354</v>
      </c>
      <c r="B29" s="817"/>
      <c r="C29" s="160" t="s">
        <v>285</v>
      </c>
      <c r="D29" s="222"/>
      <c r="E29" s="222"/>
      <c r="F29" s="222"/>
      <c r="G29" s="222"/>
      <c r="H29" s="222"/>
      <c r="I29" s="222"/>
      <c r="J29" s="201"/>
      <c r="K29" s="201"/>
      <c r="L29" s="201"/>
      <c r="M29" s="201"/>
      <c r="N29" s="201"/>
      <c r="O29" s="201"/>
      <c r="P29" s="201"/>
      <c r="Q29" s="201"/>
      <c r="R29" s="201"/>
      <c r="S29" s="201"/>
      <c r="T29" s="201"/>
      <c r="U29" s="201"/>
      <c r="V29" s="201"/>
      <c r="W29" s="201"/>
      <c r="X29" s="201"/>
      <c r="Y29" s="201"/>
      <c r="Z29" s="201"/>
      <c r="AA29" s="201"/>
      <c r="AB29" s="115"/>
      <c r="AC29" s="99"/>
      <c r="AD29" s="98"/>
      <c r="AE29" s="98"/>
      <c r="AF29" s="98"/>
      <c r="AG29" s="98"/>
    </row>
    <row r="30" spans="1:33" s="97" customFormat="1" ht="14.25" thickTop="1" thickBot="1" x14ac:dyDescent="0.25">
      <c r="A30" s="462" t="s">
        <v>355</v>
      </c>
      <c r="B30" s="463"/>
      <c r="C30" s="160" t="s">
        <v>285</v>
      </c>
      <c r="D30" s="222"/>
      <c r="E30" s="222"/>
      <c r="F30" s="222"/>
      <c r="G30" s="222"/>
      <c r="H30" s="222"/>
      <c r="I30" s="222"/>
      <c r="J30" s="201"/>
      <c r="K30" s="201"/>
      <c r="L30" s="201"/>
      <c r="M30" s="201"/>
      <c r="N30" s="201"/>
      <c r="O30" s="201"/>
      <c r="P30" s="201"/>
      <c r="Q30" s="201"/>
      <c r="R30" s="201"/>
      <c r="S30" s="201"/>
      <c r="T30" s="201"/>
      <c r="U30" s="201"/>
      <c r="V30" s="201"/>
      <c r="W30" s="201"/>
      <c r="X30" s="201"/>
      <c r="Y30" s="201"/>
      <c r="Z30" s="201"/>
      <c r="AA30" s="201"/>
      <c r="AB30" s="115"/>
      <c r="AC30" s="99"/>
      <c r="AD30" s="98"/>
      <c r="AE30" s="98"/>
      <c r="AF30" s="98"/>
      <c r="AG30" s="98"/>
    </row>
    <row r="31" spans="1:33" s="97" customFormat="1" ht="14.25" thickTop="1" thickBot="1" x14ac:dyDescent="0.25">
      <c r="A31" s="816" t="s">
        <v>356</v>
      </c>
      <c r="B31" s="817"/>
      <c r="C31" s="160" t="s">
        <v>285</v>
      </c>
      <c r="D31" s="222"/>
      <c r="E31" s="222"/>
      <c r="F31" s="222"/>
      <c r="G31" s="222"/>
      <c r="H31" s="222"/>
      <c r="I31" s="222"/>
      <c r="J31" s="201"/>
      <c r="K31" s="201"/>
      <c r="L31" s="201"/>
      <c r="M31" s="201"/>
      <c r="N31" s="201"/>
      <c r="O31" s="201"/>
      <c r="P31" s="201"/>
      <c r="Q31" s="201"/>
      <c r="R31" s="201"/>
      <c r="S31" s="201"/>
      <c r="T31" s="201"/>
      <c r="U31" s="201"/>
      <c r="V31" s="201"/>
      <c r="W31" s="201"/>
      <c r="X31" s="201"/>
      <c r="Y31" s="201"/>
      <c r="Z31" s="201"/>
      <c r="AA31" s="201"/>
      <c r="AB31" s="115"/>
      <c r="AC31" s="99"/>
      <c r="AD31" s="98"/>
      <c r="AE31" s="98"/>
      <c r="AF31" s="98"/>
      <c r="AG31" s="98"/>
    </row>
    <row r="32" spans="1:33" s="97" customFormat="1" ht="14.25" thickTop="1" thickBot="1" x14ac:dyDescent="0.25">
      <c r="A32" s="816" t="s">
        <v>357</v>
      </c>
      <c r="B32" s="817"/>
      <c r="C32" s="160" t="s">
        <v>285</v>
      </c>
      <c r="D32" s="222"/>
      <c r="E32" s="222"/>
      <c r="F32" s="222"/>
      <c r="G32" s="222"/>
      <c r="H32" s="222"/>
      <c r="I32" s="222"/>
      <c r="J32" s="201"/>
      <c r="K32" s="201"/>
      <c r="L32" s="201"/>
      <c r="M32" s="201"/>
      <c r="N32" s="201"/>
      <c r="O32" s="201"/>
      <c r="P32" s="201"/>
      <c r="Q32" s="201"/>
      <c r="R32" s="201"/>
      <c r="S32" s="201"/>
      <c r="T32" s="201"/>
      <c r="U32" s="201"/>
      <c r="V32" s="201"/>
      <c r="W32" s="201"/>
      <c r="X32" s="201"/>
      <c r="Y32" s="201"/>
      <c r="Z32" s="201"/>
      <c r="AA32" s="201"/>
      <c r="AB32" s="115"/>
      <c r="AC32" s="99"/>
      <c r="AD32" s="98"/>
      <c r="AE32" s="98"/>
      <c r="AF32" s="98"/>
      <c r="AG32" s="98"/>
    </row>
    <row r="33" spans="1:35" s="97" customFormat="1" ht="14.25" thickTop="1" thickBot="1" x14ac:dyDescent="0.25">
      <c r="A33" s="816" t="s">
        <v>358</v>
      </c>
      <c r="B33" s="817"/>
      <c r="C33" s="160" t="s">
        <v>285</v>
      </c>
      <c r="D33" s="222"/>
      <c r="E33" s="222"/>
      <c r="F33" s="222"/>
      <c r="G33" s="222"/>
      <c r="H33" s="222"/>
      <c r="I33" s="222"/>
      <c r="J33" s="201"/>
      <c r="K33" s="201"/>
      <c r="L33" s="201"/>
      <c r="M33" s="201"/>
      <c r="N33" s="201"/>
      <c r="O33" s="201"/>
      <c r="P33" s="201"/>
      <c r="Q33" s="201"/>
      <c r="R33" s="201"/>
      <c r="S33" s="201"/>
      <c r="T33" s="201"/>
      <c r="U33" s="201"/>
      <c r="V33" s="201"/>
      <c r="W33" s="201"/>
      <c r="X33" s="201"/>
      <c r="Y33" s="201"/>
      <c r="Z33" s="201"/>
      <c r="AA33" s="201"/>
      <c r="AB33" s="115"/>
      <c r="AC33" s="99"/>
      <c r="AD33" s="98"/>
      <c r="AE33" s="98"/>
      <c r="AF33" s="98"/>
      <c r="AG33" s="98"/>
    </row>
    <row r="34" spans="1:35" s="497" customFormat="1" ht="14.25" thickTop="1" thickBot="1" x14ac:dyDescent="0.25">
      <c r="A34" s="501"/>
      <c r="B34" s="501"/>
      <c r="C34" s="502"/>
      <c r="D34" s="500"/>
      <c r="E34" s="500"/>
      <c r="F34" s="500"/>
      <c r="G34" s="500"/>
      <c r="H34" s="500"/>
      <c r="I34" s="500"/>
      <c r="J34" s="494"/>
      <c r="K34" s="494"/>
      <c r="L34" s="494"/>
      <c r="M34" s="494"/>
      <c r="N34" s="494"/>
      <c r="O34" s="494"/>
      <c r="P34" s="494"/>
      <c r="Q34" s="494"/>
      <c r="R34" s="494"/>
      <c r="S34" s="494"/>
      <c r="T34" s="494"/>
      <c r="U34" s="494"/>
      <c r="V34" s="494"/>
      <c r="W34" s="494"/>
      <c r="X34" s="494"/>
      <c r="Y34" s="494"/>
      <c r="Z34" s="494"/>
      <c r="AA34" s="494"/>
      <c r="AB34" s="495"/>
      <c r="AC34" s="495"/>
      <c r="AD34" s="496"/>
      <c r="AE34" s="496"/>
      <c r="AF34" s="496"/>
      <c r="AG34" s="496"/>
    </row>
    <row r="35" spans="1:35" s="97" customFormat="1" ht="14.25" thickTop="1" thickBot="1" x14ac:dyDescent="0.25">
      <c r="A35" s="812" t="s">
        <v>359</v>
      </c>
      <c r="B35" s="813"/>
      <c r="C35" s="238" t="s">
        <v>285</v>
      </c>
      <c r="D35" s="222"/>
      <c r="E35" s="222"/>
      <c r="F35" s="222"/>
      <c r="G35" s="222"/>
      <c r="H35" s="222"/>
      <c r="I35" s="222"/>
      <c r="J35" s="201"/>
      <c r="K35" s="201"/>
      <c r="L35" s="201"/>
      <c r="M35" s="201"/>
      <c r="N35" s="201"/>
      <c r="O35" s="201"/>
      <c r="P35" s="201"/>
      <c r="Q35" s="201"/>
      <c r="R35" s="201"/>
      <c r="S35" s="201"/>
      <c r="T35" s="201"/>
      <c r="U35" s="201"/>
      <c r="V35" s="201"/>
      <c r="W35" s="201"/>
      <c r="X35" s="201"/>
      <c r="Y35" s="201"/>
      <c r="Z35" s="201"/>
      <c r="AA35" s="201"/>
      <c r="AB35" s="115"/>
      <c r="AC35" s="99"/>
      <c r="AD35" s="98"/>
      <c r="AE35" s="98"/>
      <c r="AF35" s="98"/>
      <c r="AG35" s="98"/>
    </row>
    <row r="36" spans="1:35" s="97" customFormat="1" x14ac:dyDescent="0.2">
      <c r="A36" s="814" t="s">
        <v>289</v>
      </c>
      <c r="B36" s="815"/>
      <c r="C36" s="237" t="s">
        <v>285</v>
      </c>
      <c r="D36" s="236">
        <f t="shared" ref="D36:I36" si="0">SUM(D20:D35)</f>
        <v>0</v>
      </c>
      <c r="E36" s="236">
        <f t="shared" si="0"/>
        <v>0</v>
      </c>
      <c r="F36" s="236">
        <f t="shared" si="0"/>
        <v>0</v>
      </c>
      <c r="G36" s="236">
        <f t="shared" si="0"/>
        <v>0</v>
      </c>
      <c r="H36" s="236">
        <f t="shared" si="0"/>
        <v>0</v>
      </c>
      <c r="I36" s="236">
        <f t="shared" si="0"/>
        <v>0</v>
      </c>
      <c r="J36" s="201"/>
      <c r="K36" s="201"/>
      <c r="L36" s="201"/>
      <c r="M36" s="201"/>
      <c r="N36" s="201"/>
      <c r="O36" s="201"/>
      <c r="P36" s="201"/>
      <c r="Q36" s="201"/>
      <c r="R36" s="201"/>
      <c r="S36" s="201"/>
      <c r="T36" s="201"/>
      <c r="U36" s="201"/>
      <c r="V36" s="201"/>
      <c r="W36" s="201"/>
      <c r="X36" s="201"/>
      <c r="Y36" s="201"/>
      <c r="Z36" s="201"/>
      <c r="AA36" s="201"/>
      <c r="AB36" s="115"/>
      <c r="AC36" s="99"/>
      <c r="AD36" s="98"/>
      <c r="AE36" s="98"/>
      <c r="AF36" s="98"/>
      <c r="AG36" s="98"/>
    </row>
    <row r="37" spans="1:35" s="97" customFormat="1" x14ac:dyDescent="0.2">
      <c r="A37" s="202"/>
      <c r="B37" s="203"/>
      <c r="C37" s="118"/>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115"/>
      <c r="AC37" s="99"/>
      <c r="AD37" s="98"/>
      <c r="AE37" s="98"/>
      <c r="AF37" s="98"/>
      <c r="AG37" s="98"/>
    </row>
    <row r="38" spans="1:35" s="97" customFormat="1" x14ac:dyDescent="0.2">
      <c r="A38" s="202"/>
      <c r="B38" s="203"/>
      <c r="C38" s="118"/>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115"/>
      <c r="AC38" s="99"/>
      <c r="AD38" s="98"/>
      <c r="AE38" s="98"/>
      <c r="AF38" s="98"/>
      <c r="AG38" s="98"/>
    </row>
    <row r="39" spans="1:35" s="97" customFormat="1" x14ac:dyDescent="0.2">
      <c r="A39" s="202"/>
      <c r="B39" s="203"/>
      <c r="C39" s="119"/>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115"/>
      <c r="AD39" s="99"/>
      <c r="AE39" s="98"/>
      <c r="AF39" s="98"/>
      <c r="AG39" s="98"/>
      <c r="AH39" s="98"/>
    </row>
    <row r="40" spans="1:35" ht="15.95" customHeight="1" x14ac:dyDescent="0.2">
      <c r="A40" s="31"/>
      <c r="B40" s="117"/>
      <c r="C40" s="121"/>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15"/>
      <c r="AD40" s="99"/>
      <c r="AE40" s="98"/>
      <c r="AF40" s="98"/>
      <c r="AG40" s="98"/>
      <c r="AH40" s="98"/>
      <c r="AI40" s="97"/>
    </row>
  </sheetData>
  <mergeCells count="20">
    <mergeCell ref="A2:C2"/>
    <mergeCell ref="A28:B28"/>
    <mergeCell ref="A20:B20"/>
    <mergeCell ref="A23:B23"/>
    <mergeCell ref="A29:B29"/>
    <mergeCell ref="A27:B27"/>
    <mergeCell ref="A26:B26"/>
    <mergeCell ref="A25:B25"/>
    <mergeCell ref="A9:F9"/>
    <mergeCell ref="A21:B21"/>
    <mergeCell ref="A12:F12"/>
    <mergeCell ref="A13:F13"/>
    <mergeCell ref="A14:F14"/>
    <mergeCell ref="A10:G10"/>
    <mergeCell ref="A22:B22"/>
    <mergeCell ref="A35:B35"/>
    <mergeCell ref="A36:B36"/>
    <mergeCell ref="A31:B31"/>
    <mergeCell ref="A32:B32"/>
    <mergeCell ref="A33:B33"/>
  </mergeCells>
  <phoneticPr fontId="0" type="noConversion"/>
  <hyperlinks>
    <hyperlink ref="I3" location="Inhalt!A1" display="zurück zum Inhalt" xr:uid="{270D5B8B-C6FA-4530-8EE2-D53281931E06}"/>
  </hyperlinks>
  <pageMargins left="0.78740157499999996" right="0.78740157499999996" top="0.984251969" bottom="0.984251969" header="0.4921259845" footer="0.4921259845"/>
  <pageSetup paperSize="9" scale="4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D008-E4F3-4530-B69E-C3AEA6A6960A}">
  <sheetPr>
    <tabColor theme="6"/>
  </sheetPr>
  <dimension ref="A1:AG52"/>
  <sheetViews>
    <sheetView showGridLines="0" zoomScale="85" zoomScaleNormal="85" workbookViewId="0"/>
  </sheetViews>
  <sheetFormatPr baseColWidth="10" defaultColWidth="11.42578125" defaultRowHeight="12.75" x14ac:dyDescent="0.2"/>
  <cols>
    <col min="1" max="1" width="24.5703125" customWidth="1"/>
    <col min="2" max="2" width="19.85546875" customWidth="1"/>
    <col min="3" max="10" width="15.5703125" customWidth="1"/>
    <col min="11" max="11" width="98.42578125" customWidth="1"/>
    <col min="12" max="26" width="15.5703125" customWidth="1"/>
  </cols>
  <sheetData>
    <row r="1" spans="1:33" x14ac:dyDescent="0.2">
      <c r="A1" s="7"/>
      <c r="B1" s="7"/>
      <c r="C1" s="7"/>
      <c r="D1" s="7"/>
      <c r="E1" s="7"/>
      <c r="F1" s="7"/>
      <c r="G1" s="7"/>
    </row>
    <row r="2" spans="1:33" ht="22.5" x14ac:dyDescent="0.3">
      <c r="A2" s="322" t="s">
        <v>360</v>
      </c>
      <c r="B2" s="322"/>
      <c r="C2" s="322"/>
      <c r="D2" s="8"/>
      <c r="F2" s="8"/>
      <c r="G2" s="7"/>
      <c r="I2" s="783" t="s">
        <v>100</v>
      </c>
      <c r="AA2" s="97"/>
      <c r="AB2" s="97"/>
      <c r="AC2" s="97"/>
      <c r="AD2" s="97"/>
      <c r="AE2" s="97"/>
      <c r="AF2" s="97"/>
      <c r="AG2" s="97"/>
    </row>
    <row r="3" spans="1:33" ht="15" x14ac:dyDescent="0.2">
      <c r="A3" s="7"/>
      <c r="B3" s="7"/>
      <c r="C3" s="7"/>
      <c r="D3" s="10"/>
      <c r="F3" s="7"/>
      <c r="G3" s="7"/>
      <c r="I3" s="783"/>
      <c r="AA3" s="97"/>
      <c r="AB3" s="97"/>
      <c r="AC3" s="97"/>
      <c r="AD3" s="97"/>
      <c r="AE3" s="97"/>
      <c r="AF3" s="97"/>
      <c r="AG3" s="97"/>
    </row>
    <row r="4" spans="1:33" x14ac:dyDescent="0.2">
      <c r="A4" s="21" t="s">
        <v>361</v>
      </c>
      <c r="B4" s="5"/>
      <c r="C4" s="12">
        <f>Stammdaten!B15</f>
        <v>0</v>
      </c>
      <c r="D4" s="9"/>
      <c r="E4" s="6"/>
      <c r="F4" s="6"/>
      <c r="G4" s="9"/>
      <c r="AA4" s="97"/>
      <c r="AB4" s="97"/>
      <c r="AC4" s="97"/>
      <c r="AD4" s="97"/>
      <c r="AE4" s="97"/>
      <c r="AF4" s="97"/>
      <c r="AG4" s="97"/>
    </row>
    <row r="5" spans="1:33" ht="13.5" thickBot="1" x14ac:dyDescent="0.25">
      <c r="A5" s="51" t="s">
        <v>25</v>
      </c>
      <c r="B5" s="11"/>
      <c r="C5" s="26">
        <f>Stammdaten!A10</f>
        <v>0</v>
      </c>
      <c r="D5" s="11"/>
      <c r="E5" s="11"/>
      <c r="F5" s="11"/>
      <c r="G5" s="11"/>
      <c r="H5" s="111"/>
      <c r="I5" s="111"/>
      <c r="AA5" s="97"/>
      <c r="AB5" s="97"/>
      <c r="AC5" s="97"/>
      <c r="AD5" s="97"/>
      <c r="AE5" s="97"/>
      <c r="AF5" s="97"/>
      <c r="AG5" s="97"/>
    </row>
    <row r="6" spans="1:33" x14ac:dyDescent="0.2">
      <c r="AA6" s="97"/>
      <c r="AB6" s="97"/>
      <c r="AC6" s="97"/>
      <c r="AD6" s="97"/>
      <c r="AE6" s="97"/>
      <c r="AF6" s="97"/>
      <c r="AG6" s="97"/>
    </row>
    <row r="7" spans="1:33" x14ac:dyDescent="0.2">
      <c r="AA7" s="97"/>
      <c r="AB7" s="97"/>
      <c r="AC7" s="97"/>
      <c r="AD7" s="97"/>
      <c r="AE7" s="97"/>
      <c r="AF7" s="97"/>
      <c r="AG7" s="97"/>
    </row>
    <row r="8" spans="1:33" ht="15" x14ac:dyDescent="0.2">
      <c r="A8" s="70" t="s">
        <v>214</v>
      </c>
      <c r="B8" s="243"/>
      <c r="C8" s="122"/>
      <c r="D8" s="122"/>
      <c r="E8" s="122"/>
      <c r="F8" s="122"/>
      <c r="G8" s="122"/>
      <c r="H8" s="122"/>
      <c r="I8" s="123"/>
      <c r="AA8" s="97"/>
      <c r="AB8" s="97"/>
      <c r="AC8" s="97"/>
      <c r="AD8" s="97"/>
      <c r="AE8" s="97"/>
      <c r="AF8" s="97"/>
      <c r="AG8" s="97"/>
    </row>
    <row r="9" spans="1:33" ht="91.35" customHeight="1" x14ac:dyDescent="0.2">
      <c r="A9" s="828" t="s">
        <v>362</v>
      </c>
      <c r="B9" s="829"/>
      <c r="C9" s="829"/>
      <c r="D9" s="829"/>
      <c r="E9" s="829"/>
      <c r="F9" s="829"/>
      <c r="G9" s="829"/>
      <c r="H9" s="244"/>
      <c r="I9" s="245"/>
      <c r="J9" s="244"/>
      <c r="K9" s="244"/>
      <c r="L9" s="244"/>
      <c r="M9" s="244"/>
      <c r="N9" s="244"/>
      <c r="O9" s="244"/>
      <c r="P9" s="244"/>
      <c r="Q9" s="244"/>
      <c r="R9" s="244"/>
      <c r="S9" s="244"/>
      <c r="T9" s="244"/>
      <c r="U9" s="244"/>
      <c r="V9" s="244"/>
      <c r="W9" s="244"/>
      <c r="X9" s="244"/>
      <c r="Y9" s="244"/>
      <c r="Z9" s="244"/>
      <c r="AA9" s="97"/>
      <c r="AB9" s="97"/>
      <c r="AC9" s="97"/>
      <c r="AD9" s="97"/>
      <c r="AE9" s="97"/>
      <c r="AF9" s="97"/>
      <c r="AG9" s="97"/>
    </row>
    <row r="10" spans="1:33" ht="15" x14ac:dyDescent="0.2">
      <c r="A10" s="246"/>
      <c r="B10" s="247"/>
      <c r="C10" s="247"/>
      <c r="D10" s="247"/>
      <c r="E10" s="247"/>
      <c r="F10" s="247"/>
      <c r="G10" s="248"/>
      <c r="H10" s="249"/>
      <c r="I10" s="250"/>
      <c r="J10" s="244"/>
      <c r="K10" s="244"/>
      <c r="L10" s="244"/>
      <c r="M10" s="244"/>
      <c r="N10" s="244"/>
      <c r="O10" s="244"/>
      <c r="P10" s="244"/>
      <c r="Q10" s="244"/>
      <c r="R10" s="244"/>
      <c r="S10" s="244"/>
      <c r="T10" s="244"/>
      <c r="U10" s="244"/>
      <c r="V10" s="244"/>
      <c r="W10" s="244"/>
      <c r="X10" s="244"/>
      <c r="Y10" s="244"/>
      <c r="Z10" s="244"/>
      <c r="AA10" s="97"/>
      <c r="AB10" s="97"/>
      <c r="AC10" s="97"/>
      <c r="AD10" s="97"/>
      <c r="AE10" s="97"/>
      <c r="AF10" s="97"/>
      <c r="AG10" s="97"/>
    </row>
    <row r="11" spans="1:33" ht="15" x14ac:dyDescent="0.2">
      <c r="A11" s="149"/>
      <c r="B11" s="251"/>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97"/>
      <c r="AB11" s="97"/>
      <c r="AC11" s="97"/>
      <c r="AD11" s="97"/>
      <c r="AE11" s="97"/>
      <c r="AF11" s="97"/>
      <c r="AG11" s="97"/>
    </row>
    <row r="12" spans="1:33" ht="15" x14ac:dyDescent="0.2">
      <c r="D12" s="252">
        <f>Stammdaten!D31</f>
        <v>2023</v>
      </c>
      <c r="E12" s="252">
        <f>D12+1</f>
        <v>2024</v>
      </c>
      <c r="F12" s="252">
        <f>E12+1</f>
        <v>2025</v>
      </c>
      <c r="G12" s="252">
        <f>F12+1</f>
        <v>2026</v>
      </c>
      <c r="H12" s="252">
        <f>G12+1</f>
        <v>2027</v>
      </c>
      <c r="I12" s="39">
        <f>H12+1</f>
        <v>2028</v>
      </c>
      <c r="J12" s="253"/>
      <c r="K12" s="253"/>
      <c r="L12" s="253"/>
      <c r="M12" s="253"/>
      <c r="N12" s="253"/>
      <c r="O12" s="253"/>
      <c r="P12" s="253"/>
      <c r="Q12" s="253"/>
      <c r="R12" s="253"/>
      <c r="S12" s="253"/>
      <c r="T12" s="253"/>
      <c r="U12" s="253"/>
      <c r="V12" s="253"/>
      <c r="W12" s="253"/>
      <c r="X12" s="253"/>
      <c r="Y12" s="253"/>
      <c r="Z12" s="253"/>
      <c r="AA12" s="97"/>
      <c r="AB12" s="97"/>
      <c r="AC12" s="97"/>
      <c r="AD12" s="97"/>
      <c r="AE12" s="97"/>
      <c r="AF12" s="97"/>
      <c r="AG12" s="97"/>
    </row>
    <row r="13" spans="1:33" ht="15" x14ac:dyDescent="0.2">
      <c r="A13" s="254" t="s">
        <v>258</v>
      </c>
      <c r="B13" s="255"/>
      <c r="C13" s="17" t="s">
        <v>142</v>
      </c>
      <c r="D13" s="17" t="s">
        <v>228</v>
      </c>
      <c r="E13" s="17" t="s">
        <v>228</v>
      </c>
      <c r="F13" s="17" t="s">
        <v>228</v>
      </c>
      <c r="G13" s="17" t="s">
        <v>228</v>
      </c>
      <c r="H13" s="17" t="s">
        <v>228</v>
      </c>
      <c r="I13" s="17" t="s">
        <v>228</v>
      </c>
      <c r="J13" s="253"/>
      <c r="K13" s="253"/>
      <c r="L13" s="253"/>
      <c r="M13" s="253"/>
      <c r="N13" s="253"/>
      <c r="O13" s="253"/>
      <c r="P13" s="253"/>
      <c r="Q13" s="253"/>
      <c r="R13" s="253"/>
      <c r="S13" s="253"/>
      <c r="T13" s="253"/>
      <c r="U13" s="253"/>
      <c r="V13" s="253"/>
      <c r="W13" s="253"/>
      <c r="X13" s="253"/>
      <c r="Y13" s="253"/>
      <c r="Z13" s="253"/>
      <c r="AA13" s="97"/>
      <c r="AB13" s="97"/>
      <c r="AC13" s="97"/>
      <c r="AD13" s="97"/>
      <c r="AE13" s="97"/>
      <c r="AF13" s="97"/>
      <c r="AG13" s="97"/>
    </row>
    <row r="14" spans="1:33" ht="15" x14ac:dyDescent="0.2">
      <c r="A14" s="93"/>
      <c r="B14" s="93"/>
      <c r="C14" s="32"/>
      <c r="D14" s="14"/>
      <c r="E14" s="14"/>
      <c r="F14" s="14"/>
      <c r="G14" s="32"/>
      <c r="H14" s="32"/>
      <c r="I14" s="32"/>
      <c r="J14" s="32"/>
      <c r="K14" s="32"/>
      <c r="L14" s="32"/>
      <c r="M14" s="32"/>
      <c r="N14" s="32"/>
      <c r="O14" s="32"/>
      <c r="P14" s="32"/>
      <c r="Q14" s="32"/>
      <c r="R14" s="32"/>
      <c r="S14" s="32"/>
      <c r="T14" s="32"/>
      <c r="U14" s="32"/>
      <c r="V14" s="32"/>
      <c r="W14" s="32"/>
      <c r="X14" s="32"/>
      <c r="Y14" s="32"/>
      <c r="Z14" s="32"/>
      <c r="AA14" s="97"/>
      <c r="AB14" s="97"/>
      <c r="AC14" s="97"/>
      <c r="AD14" s="97"/>
      <c r="AE14" s="97"/>
      <c r="AF14" s="97"/>
      <c r="AG14" s="97"/>
    </row>
    <row r="15" spans="1:33" ht="24.95" customHeight="1" x14ac:dyDescent="0.2">
      <c r="A15" s="830" t="s">
        <v>363</v>
      </c>
      <c r="B15" s="831"/>
      <c r="C15" s="256" t="s">
        <v>364</v>
      </c>
      <c r="D15" s="257"/>
      <c r="E15" s="257"/>
      <c r="F15" s="257"/>
      <c r="G15" s="257"/>
      <c r="H15" s="257"/>
      <c r="I15" s="257"/>
      <c r="J15" s="258"/>
      <c r="K15" s="259" t="s">
        <v>365</v>
      </c>
      <c r="L15" s="258"/>
      <c r="M15" s="258"/>
      <c r="N15" s="258"/>
      <c r="O15" s="258"/>
      <c r="P15" s="258"/>
      <c r="Q15" s="258"/>
      <c r="R15" s="258"/>
      <c r="S15" s="258"/>
      <c r="T15" s="258"/>
      <c r="U15" s="258"/>
      <c r="V15" s="258"/>
      <c r="W15" s="258"/>
      <c r="X15" s="258"/>
      <c r="Y15" s="258"/>
      <c r="Z15" s="258"/>
      <c r="AA15" s="115"/>
      <c r="AB15" s="99"/>
      <c r="AC15" s="98"/>
      <c r="AD15" s="98"/>
      <c r="AE15" s="98"/>
      <c r="AF15" s="98"/>
      <c r="AG15" s="97"/>
    </row>
    <row r="16" spans="1:33" ht="51" customHeight="1" x14ac:dyDescent="0.2">
      <c r="A16" s="826" t="s">
        <v>366</v>
      </c>
      <c r="B16" s="827"/>
      <c r="C16" s="256" t="s">
        <v>367</v>
      </c>
      <c r="D16" s="257"/>
      <c r="E16" s="257"/>
      <c r="F16" s="257"/>
      <c r="G16" s="257"/>
      <c r="H16" s="257"/>
      <c r="I16" s="257"/>
      <c r="J16" s="258"/>
      <c r="K16" s="538" t="s">
        <v>368</v>
      </c>
      <c r="L16" s="258"/>
      <c r="M16" s="258"/>
      <c r="N16" s="258"/>
      <c r="O16" s="258"/>
      <c r="P16" s="258"/>
      <c r="Q16" s="258"/>
      <c r="R16" s="258"/>
      <c r="S16" s="258"/>
      <c r="T16" s="258"/>
      <c r="U16" s="258"/>
      <c r="V16" s="258"/>
      <c r="W16" s="258"/>
      <c r="X16" s="258"/>
      <c r="Y16" s="258"/>
      <c r="Z16" s="258"/>
      <c r="AA16" s="115"/>
      <c r="AB16" s="99"/>
      <c r="AC16" s="98"/>
      <c r="AD16" s="98"/>
      <c r="AE16" s="98"/>
      <c r="AF16" s="98"/>
      <c r="AG16" s="97"/>
    </row>
    <row r="17" spans="1:33" ht="24" customHeight="1" x14ac:dyDescent="0.2">
      <c r="A17" s="826" t="s">
        <v>369</v>
      </c>
      <c r="B17" s="827"/>
      <c r="C17" s="256" t="s">
        <v>370</v>
      </c>
      <c r="D17" s="257"/>
      <c r="E17" s="257"/>
      <c r="F17" s="257"/>
      <c r="G17" s="257"/>
      <c r="H17" s="257"/>
      <c r="I17" s="257"/>
      <c r="J17" s="258"/>
      <c r="K17" s="538"/>
      <c r="L17" s="258"/>
      <c r="M17" s="258"/>
      <c r="N17" s="258"/>
      <c r="O17" s="258"/>
      <c r="P17" s="258"/>
      <c r="Q17" s="258"/>
      <c r="R17" s="258"/>
      <c r="S17" s="258"/>
      <c r="T17" s="258"/>
      <c r="U17" s="258"/>
      <c r="V17" s="258"/>
      <c r="W17" s="258"/>
      <c r="X17" s="258"/>
      <c r="Y17" s="258"/>
      <c r="Z17" s="258"/>
      <c r="AA17" s="115"/>
      <c r="AB17" s="99"/>
      <c r="AC17" s="98"/>
      <c r="AD17" s="98"/>
      <c r="AE17" s="98"/>
      <c r="AF17" s="98"/>
      <c r="AG17" s="97"/>
    </row>
    <row r="18" spans="1:33" ht="44.1" customHeight="1" x14ac:dyDescent="0.2">
      <c r="A18" s="822" t="s">
        <v>371</v>
      </c>
      <c r="B18" s="260" t="s">
        <v>372</v>
      </c>
      <c r="C18" s="256" t="s">
        <v>364</v>
      </c>
      <c r="D18" s="257"/>
      <c r="E18" s="257"/>
      <c r="F18" s="257"/>
      <c r="G18" s="257"/>
      <c r="H18" s="257"/>
      <c r="I18" s="257"/>
      <c r="J18" s="258"/>
      <c r="K18" s="538"/>
      <c r="L18" s="258"/>
      <c r="M18" s="258"/>
      <c r="N18" s="258"/>
      <c r="O18" s="258"/>
      <c r="P18" s="258"/>
      <c r="Q18" s="258"/>
      <c r="R18" s="258"/>
      <c r="S18" s="258"/>
      <c r="T18" s="258"/>
      <c r="U18" s="258"/>
      <c r="V18" s="258"/>
      <c r="W18" s="258"/>
      <c r="X18" s="258"/>
      <c r="Y18" s="258"/>
      <c r="Z18" s="258"/>
      <c r="AA18" s="115"/>
      <c r="AB18" s="99"/>
      <c r="AC18" s="98"/>
      <c r="AD18" s="98"/>
      <c r="AE18" s="98"/>
      <c r="AF18" s="98"/>
      <c r="AG18" s="97"/>
    </row>
    <row r="19" spans="1:33" ht="44.1" customHeight="1" x14ac:dyDescent="0.2">
      <c r="A19" s="823"/>
      <c r="B19" s="260" t="s">
        <v>373</v>
      </c>
      <c r="C19" s="256" t="s">
        <v>364</v>
      </c>
      <c r="D19" s="257"/>
      <c r="E19" s="257"/>
      <c r="F19" s="257"/>
      <c r="G19" s="257"/>
      <c r="H19" s="257"/>
      <c r="I19" s="257"/>
      <c r="J19" s="258"/>
      <c r="K19" s="538"/>
      <c r="L19" s="258"/>
      <c r="M19" s="258"/>
      <c r="N19" s="258"/>
      <c r="O19" s="258"/>
      <c r="P19" s="258"/>
      <c r="Q19" s="258"/>
      <c r="R19" s="258"/>
      <c r="S19" s="258"/>
      <c r="T19" s="258"/>
      <c r="U19" s="258"/>
      <c r="V19" s="258"/>
      <c r="W19" s="258"/>
      <c r="X19" s="258"/>
      <c r="Y19" s="258"/>
      <c r="Z19" s="258"/>
      <c r="AA19" s="115"/>
      <c r="AB19" s="99"/>
      <c r="AC19" s="98"/>
      <c r="AD19" s="98"/>
      <c r="AE19" s="98"/>
      <c r="AF19" s="98"/>
      <c r="AG19" s="97"/>
    </row>
    <row r="20" spans="1:33" ht="44.1" customHeight="1" x14ac:dyDescent="0.2">
      <c r="A20" s="823"/>
      <c r="B20" s="260" t="s">
        <v>284</v>
      </c>
      <c r="C20" s="256" t="s">
        <v>364</v>
      </c>
      <c r="D20" s="126"/>
      <c r="E20" s="126"/>
      <c r="F20" s="126"/>
      <c r="G20" s="126"/>
      <c r="H20" s="126"/>
      <c r="I20" s="126"/>
      <c r="J20" s="258"/>
      <c r="K20" s="539" t="s">
        <v>374</v>
      </c>
      <c r="L20" s="258"/>
      <c r="M20" s="258"/>
      <c r="N20" s="258"/>
      <c r="O20" s="258"/>
      <c r="P20" s="258"/>
      <c r="Q20" s="258"/>
      <c r="R20" s="258"/>
      <c r="S20" s="258"/>
      <c r="T20" s="258"/>
      <c r="U20" s="258"/>
      <c r="V20" s="258"/>
      <c r="W20" s="258"/>
      <c r="X20" s="258"/>
      <c r="Y20" s="258"/>
      <c r="Z20" s="258"/>
      <c r="AA20" s="115"/>
      <c r="AB20" s="99"/>
      <c r="AC20" s="98"/>
      <c r="AD20" s="98"/>
      <c r="AE20" s="98"/>
      <c r="AF20" s="98"/>
      <c r="AG20" s="97"/>
    </row>
    <row r="21" spans="1:33" ht="44.1" customHeight="1" x14ac:dyDescent="0.2">
      <c r="A21" s="823"/>
      <c r="B21" s="260" t="s">
        <v>375</v>
      </c>
      <c r="C21" s="256" t="s">
        <v>364</v>
      </c>
      <c r="D21" s="126"/>
      <c r="E21" s="126"/>
      <c r="F21" s="126"/>
      <c r="G21" s="126"/>
      <c r="H21" s="126"/>
      <c r="I21" s="126"/>
      <c r="J21" s="258"/>
      <c r="K21" s="539"/>
      <c r="L21" s="258"/>
      <c r="M21" s="258"/>
      <c r="N21" s="258"/>
      <c r="O21" s="258"/>
      <c r="P21" s="258"/>
      <c r="Q21" s="258"/>
      <c r="R21" s="258"/>
      <c r="S21" s="258"/>
      <c r="T21" s="258"/>
      <c r="U21" s="258"/>
      <c r="V21" s="258"/>
      <c r="W21" s="258"/>
      <c r="X21" s="258"/>
      <c r="Y21" s="258"/>
      <c r="Z21" s="258"/>
      <c r="AA21" s="115"/>
      <c r="AB21" s="99"/>
      <c r="AC21" s="98"/>
      <c r="AD21" s="98"/>
      <c r="AE21" s="98"/>
      <c r="AF21" s="98"/>
      <c r="AG21" s="97"/>
    </row>
    <row r="22" spans="1:33" ht="44.1" customHeight="1" x14ac:dyDescent="0.2">
      <c r="A22" s="823"/>
      <c r="B22" s="262" t="s">
        <v>376</v>
      </c>
      <c r="C22" s="256" t="s">
        <v>364</v>
      </c>
      <c r="D22" s="126"/>
      <c r="E22" s="126"/>
      <c r="F22" s="126"/>
      <c r="G22" s="126"/>
      <c r="H22" s="126"/>
      <c r="I22" s="126"/>
      <c r="J22" s="258"/>
      <c r="K22" s="539" t="s">
        <v>377</v>
      </c>
      <c r="L22" s="258"/>
      <c r="M22" s="258"/>
      <c r="N22" s="258"/>
      <c r="O22" s="258"/>
      <c r="P22" s="258"/>
      <c r="Q22" s="258"/>
      <c r="R22" s="258"/>
      <c r="S22" s="258"/>
      <c r="T22" s="258"/>
      <c r="U22" s="258"/>
      <c r="V22" s="258"/>
      <c r="W22" s="258"/>
      <c r="X22" s="258"/>
      <c r="Y22" s="258"/>
      <c r="Z22" s="258"/>
      <c r="AA22" s="115"/>
      <c r="AB22" s="99"/>
      <c r="AC22" s="98"/>
      <c r="AD22" s="98"/>
      <c r="AE22" s="98"/>
      <c r="AF22" s="98"/>
      <c r="AG22" s="97"/>
    </row>
    <row r="23" spans="1:33" ht="44.1" customHeight="1" x14ac:dyDescent="0.2">
      <c r="A23" s="824"/>
      <c r="B23" s="262" t="s">
        <v>378</v>
      </c>
      <c r="C23" s="256" t="s">
        <v>364</v>
      </c>
      <c r="D23" s="126"/>
      <c r="E23" s="126"/>
      <c r="F23" s="126"/>
      <c r="G23" s="126"/>
      <c r="H23" s="126"/>
      <c r="I23" s="126"/>
      <c r="J23" s="258"/>
      <c r="K23" s="539" t="s">
        <v>379</v>
      </c>
      <c r="L23" s="258"/>
      <c r="M23" s="258"/>
      <c r="N23" s="258"/>
      <c r="O23" s="258"/>
      <c r="P23" s="258"/>
      <c r="Q23" s="258"/>
      <c r="R23" s="258"/>
      <c r="S23" s="258"/>
      <c r="T23" s="258"/>
      <c r="U23" s="258"/>
      <c r="V23" s="258"/>
      <c r="W23" s="258"/>
      <c r="X23" s="258"/>
      <c r="Y23" s="258"/>
      <c r="Z23" s="258"/>
      <c r="AA23" s="115"/>
      <c r="AB23" s="99"/>
      <c r="AC23" s="98"/>
      <c r="AD23" s="98"/>
      <c r="AE23" s="98"/>
      <c r="AF23" s="98"/>
      <c r="AG23" s="97"/>
    </row>
    <row r="24" spans="1:33" ht="15" x14ac:dyDescent="0.2">
      <c r="A24" s="31"/>
      <c r="B24" s="117"/>
      <c r="C24" s="258"/>
      <c r="D24" s="258"/>
      <c r="E24" s="258"/>
      <c r="F24" s="258"/>
      <c r="G24" s="258"/>
      <c r="H24" s="258"/>
      <c r="I24" s="258"/>
      <c r="J24" s="258"/>
      <c r="K24" s="540"/>
      <c r="L24" s="258"/>
      <c r="M24" s="258"/>
      <c r="N24" s="258"/>
      <c r="O24" s="258"/>
      <c r="P24" s="258"/>
      <c r="Q24" s="258"/>
      <c r="R24" s="258"/>
      <c r="S24" s="258"/>
      <c r="T24" s="258"/>
      <c r="U24" s="258"/>
      <c r="V24" s="258"/>
      <c r="W24" s="258"/>
      <c r="X24" s="258"/>
      <c r="Y24" s="258"/>
      <c r="Z24" s="258"/>
      <c r="AA24" s="115"/>
      <c r="AB24" s="99"/>
      <c r="AC24" s="98"/>
      <c r="AD24" s="98"/>
      <c r="AE24" s="98"/>
      <c r="AF24" s="98"/>
      <c r="AG24" s="97"/>
    </row>
    <row r="25" spans="1:33" ht="15.75" thickBot="1" x14ac:dyDescent="0.25">
      <c r="A25" s="832" t="s">
        <v>380</v>
      </c>
      <c r="B25" s="832"/>
      <c r="C25" s="832"/>
      <c r="D25" s="39">
        <f>D12</f>
        <v>2023</v>
      </c>
      <c r="E25" s="263">
        <f>D25+1</f>
        <v>2024</v>
      </c>
      <c r="F25" s="263">
        <f t="shared" ref="F25:I25" si="0">E25+1</f>
        <v>2025</v>
      </c>
      <c r="G25" s="263">
        <f t="shared" si="0"/>
        <v>2026</v>
      </c>
      <c r="H25" s="263">
        <f t="shared" si="0"/>
        <v>2027</v>
      </c>
      <c r="I25" s="263">
        <f t="shared" si="0"/>
        <v>2028</v>
      </c>
      <c r="J25" s="258"/>
      <c r="K25" s="540"/>
      <c r="L25" s="258"/>
      <c r="M25" s="258"/>
      <c r="N25" s="258"/>
      <c r="O25" s="258"/>
      <c r="P25" s="258"/>
      <c r="Q25" s="258"/>
      <c r="R25" s="258"/>
      <c r="S25" s="258"/>
      <c r="T25" s="258"/>
      <c r="U25" s="258"/>
      <c r="V25" s="258"/>
      <c r="W25" s="258"/>
      <c r="X25" s="258"/>
      <c r="Y25" s="258"/>
      <c r="Z25" s="258"/>
      <c r="AA25" s="115"/>
      <c r="AB25" s="99"/>
      <c r="AC25" s="98"/>
      <c r="AD25" s="98"/>
      <c r="AE25" s="98"/>
      <c r="AF25" s="98"/>
      <c r="AG25" s="97"/>
    </row>
    <row r="26" spans="1:33" ht="16.5" thickTop="1" thickBot="1" x14ac:dyDescent="0.25">
      <c r="A26" s="791"/>
      <c r="B26" s="260" t="s">
        <v>372</v>
      </c>
      <c r="C26" s="264" t="s">
        <v>381</v>
      </c>
      <c r="D26" s="265">
        <f t="shared" ref="D26:D31" si="1">D18*$D$16*$D$17</f>
        <v>0</v>
      </c>
      <c r="E26" s="265">
        <f t="shared" ref="E26:E27" si="2">E18*$E$16*$E$17</f>
        <v>0</v>
      </c>
      <c r="F26" s="265">
        <f t="shared" ref="F26:F31" si="3">F18*$F$16*$F$17</f>
        <v>0</v>
      </c>
      <c r="G26" s="265">
        <f t="shared" ref="G26:G31" si="4">G18*$G$16*$G$17</f>
        <v>0</v>
      </c>
      <c r="H26" s="265">
        <f t="shared" ref="H26:H31" si="5">H18*$H$16*$H$17</f>
        <v>0</v>
      </c>
      <c r="I26" s="265">
        <f t="shared" ref="I26:I31" si="6">I18*$I$16*$I$17</f>
        <v>0</v>
      </c>
      <c r="J26" s="258"/>
      <c r="K26" s="540"/>
      <c r="L26" s="258"/>
      <c r="M26" s="258"/>
      <c r="N26" s="258"/>
      <c r="O26" s="258"/>
      <c r="P26" s="258"/>
      <c r="Q26" s="258"/>
      <c r="R26" s="258"/>
      <c r="S26" s="258"/>
      <c r="T26" s="258"/>
      <c r="U26" s="258"/>
      <c r="V26" s="258"/>
      <c r="W26" s="258"/>
      <c r="X26" s="258"/>
      <c r="Y26" s="258"/>
      <c r="Z26" s="258"/>
      <c r="AA26" s="115"/>
      <c r="AB26" s="99"/>
      <c r="AC26" s="98"/>
      <c r="AD26" s="98"/>
      <c r="AE26" s="98"/>
      <c r="AF26" s="98"/>
      <c r="AG26" s="97"/>
    </row>
    <row r="27" spans="1:33" ht="16.5" thickTop="1" thickBot="1" x14ac:dyDescent="0.25">
      <c r="A27" s="825"/>
      <c r="B27" s="260" t="s">
        <v>373</v>
      </c>
      <c r="C27" s="264" t="s">
        <v>381</v>
      </c>
      <c r="D27" s="265">
        <f t="shared" si="1"/>
        <v>0</v>
      </c>
      <c r="E27" s="265">
        <f t="shared" si="2"/>
        <v>0</v>
      </c>
      <c r="F27" s="265">
        <f t="shared" si="3"/>
        <v>0</v>
      </c>
      <c r="G27" s="265">
        <f t="shared" si="4"/>
        <v>0</v>
      </c>
      <c r="H27" s="265">
        <f t="shared" si="5"/>
        <v>0</v>
      </c>
      <c r="I27" s="265">
        <f t="shared" si="6"/>
        <v>0</v>
      </c>
      <c r="J27" s="258"/>
      <c r="K27" s="540"/>
      <c r="L27" s="258"/>
      <c r="M27" s="258"/>
      <c r="N27" s="258"/>
      <c r="O27" s="258"/>
      <c r="P27" s="258"/>
      <c r="Q27" s="258"/>
      <c r="R27" s="258"/>
      <c r="S27" s="258"/>
      <c r="T27" s="258"/>
      <c r="U27" s="258"/>
      <c r="V27" s="258"/>
      <c r="W27" s="258"/>
      <c r="X27" s="258"/>
      <c r="Y27" s="258"/>
      <c r="Z27" s="258"/>
      <c r="AA27" s="115"/>
      <c r="AB27" s="99"/>
      <c r="AC27" s="98"/>
      <c r="AD27" s="98"/>
      <c r="AE27" s="98"/>
      <c r="AF27" s="98"/>
      <c r="AG27" s="97"/>
    </row>
    <row r="28" spans="1:33" ht="16.5" thickTop="1" thickBot="1" x14ac:dyDescent="0.25">
      <c r="A28" s="825"/>
      <c r="B28" s="260" t="s">
        <v>284</v>
      </c>
      <c r="C28" s="264" t="s">
        <v>381</v>
      </c>
      <c r="D28" s="265">
        <f t="shared" si="1"/>
        <v>0</v>
      </c>
      <c r="E28" s="265">
        <f>E20*$E$16*$E$17</f>
        <v>0</v>
      </c>
      <c r="F28" s="265">
        <f t="shared" si="3"/>
        <v>0</v>
      </c>
      <c r="G28" s="265">
        <f t="shared" si="4"/>
        <v>0</v>
      </c>
      <c r="H28" s="265">
        <f t="shared" si="5"/>
        <v>0</v>
      </c>
      <c r="I28" s="265">
        <f t="shared" si="6"/>
        <v>0</v>
      </c>
      <c r="J28" s="266"/>
      <c r="K28" s="541"/>
      <c r="L28" s="120"/>
      <c r="M28" s="120"/>
      <c r="N28" s="120"/>
      <c r="O28" s="120"/>
      <c r="P28" s="120"/>
      <c r="Q28" s="120"/>
      <c r="R28" s="120"/>
      <c r="S28" s="120"/>
      <c r="T28" s="120"/>
      <c r="U28" s="120"/>
      <c r="V28" s="120"/>
      <c r="W28" s="120"/>
      <c r="X28" s="120"/>
      <c r="Y28" s="120"/>
      <c r="Z28" s="120"/>
      <c r="AA28" s="115"/>
      <c r="AB28" s="99"/>
      <c r="AC28" s="98"/>
      <c r="AD28" s="98"/>
      <c r="AE28" s="98"/>
      <c r="AF28" s="98"/>
      <c r="AG28" s="97"/>
    </row>
    <row r="29" spans="1:33" ht="31.5" thickTop="1" thickBot="1" x14ac:dyDescent="0.25">
      <c r="A29" s="825"/>
      <c r="B29" s="260" t="s">
        <v>375</v>
      </c>
      <c r="C29" s="264" t="s">
        <v>381</v>
      </c>
      <c r="D29" s="265">
        <f t="shared" si="1"/>
        <v>0</v>
      </c>
      <c r="E29" s="265">
        <f>E21*$E$16*$E$17</f>
        <v>0</v>
      </c>
      <c r="F29" s="265">
        <f t="shared" si="3"/>
        <v>0</v>
      </c>
      <c r="G29" s="265">
        <f t="shared" si="4"/>
        <v>0</v>
      </c>
      <c r="H29" s="265">
        <f t="shared" si="5"/>
        <v>0</v>
      </c>
      <c r="I29" s="265">
        <f t="shared" si="6"/>
        <v>0</v>
      </c>
      <c r="J29" s="266"/>
      <c r="K29" s="120"/>
      <c r="L29" s="120"/>
      <c r="M29" s="120"/>
      <c r="N29" s="120"/>
      <c r="O29" s="120"/>
      <c r="P29" s="120"/>
      <c r="Q29" s="120"/>
      <c r="R29" s="120"/>
      <c r="S29" s="120"/>
      <c r="T29" s="120"/>
      <c r="U29" s="120"/>
      <c r="V29" s="120"/>
      <c r="W29" s="120"/>
      <c r="X29" s="120"/>
      <c r="Y29" s="120"/>
      <c r="Z29" s="120"/>
      <c r="AA29" s="115"/>
      <c r="AB29" s="99"/>
      <c r="AC29" s="98"/>
      <c r="AD29" s="98"/>
      <c r="AE29" s="98"/>
      <c r="AF29" s="98"/>
      <c r="AG29" s="97"/>
    </row>
    <row r="30" spans="1:33" ht="16.5" thickTop="1" thickBot="1" x14ac:dyDescent="0.25">
      <c r="A30" s="825"/>
      <c r="B30" s="262" t="s">
        <v>376</v>
      </c>
      <c r="C30" s="264" t="s">
        <v>381</v>
      </c>
      <c r="D30" s="265">
        <f t="shared" si="1"/>
        <v>0</v>
      </c>
      <c r="E30" s="265">
        <f>E22*$E$16*$E$17</f>
        <v>0</v>
      </c>
      <c r="F30" s="265">
        <f t="shared" si="3"/>
        <v>0</v>
      </c>
      <c r="G30" s="265">
        <f t="shared" si="4"/>
        <v>0</v>
      </c>
      <c r="H30" s="265">
        <f t="shared" si="5"/>
        <v>0</v>
      </c>
      <c r="I30" s="265">
        <f t="shared" si="6"/>
        <v>0</v>
      </c>
      <c r="J30" s="266"/>
      <c r="K30" s="120"/>
      <c r="L30" s="120"/>
      <c r="M30" s="120"/>
      <c r="N30" s="120"/>
      <c r="O30" s="120"/>
      <c r="P30" s="120"/>
      <c r="Q30" s="120"/>
      <c r="R30" s="120"/>
      <c r="S30" s="120"/>
      <c r="T30" s="120"/>
      <c r="U30" s="120"/>
      <c r="V30" s="120"/>
      <c r="W30" s="120"/>
      <c r="X30" s="120"/>
      <c r="Y30" s="120"/>
      <c r="Z30" s="120"/>
      <c r="AA30" s="115"/>
      <c r="AB30" s="99"/>
      <c r="AC30" s="98"/>
      <c r="AD30" s="98"/>
      <c r="AE30" s="98"/>
      <c r="AF30" s="98"/>
      <c r="AG30" s="97"/>
    </row>
    <row r="31" spans="1:33" ht="16.5" thickTop="1" thickBot="1" x14ac:dyDescent="0.25">
      <c r="A31" s="792"/>
      <c r="B31" s="465" t="s">
        <v>378</v>
      </c>
      <c r="C31" s="264" t="s">
        <v>381</v>
      </c>
      <c r="D31" s="265">
        <f t="shared" si="1"/>
        <v>0</v>
      </c>
      <c r="E31" s="265">
        <f>E23*$E$16*$E$17</f>
        <v>0</v>
      </c>
      <c r="F31" s="265">
        <f t="shared" si="3"/>
        <v>0</v>
      </c>
      <c r="G31" s="265">
        <f t="shared" si="4"/>
        <v>0</v>
      </c>
      <c r="H31" s="265">
        <f t="shared" si="5"/>
        <v>0</v>
      </c>
      <c r="I31" s="265">
        <f t="shared" si="6"/>
        <v>0</v>
      </c>
      <c r="J31" s="258"/>
      <c r="K31" s="258"/>
      <c r="L31" s="258"/>
      <c r="M31" s="258"/>
      <c r="N31" s="258"/>
      <c r="O31" s="258"/>
      <c r="P31" s="258"/>
      <c r="Q31" s="258"/>
      <c r="R31" s="258"/>
      <c r="S31" s="258"/>
      <c r="T31" s="258"/>
      <c r="U31" s="258"/>
      <c r="V31" s="258"/>
      <c r="W31" s="258"/>
      <c r="X31" s="258"/>
      <c r="Y31" s="258"/>
      <c r="Z31" s="258"/>
      <c r="AA31" s="115"/>
      <c r="AB31" s="99"/>
      <c r="AC31" s="98"/>
      <c r="AD31" s="98"/>
      <c r="AE31" s="98"/>
      <c r="AF31" s="98"/>
      <c r="AG31" s="97"/>
    </row>
    <row r="32" spans="1:33" ht="15.75" thickTop="1" x14ac:dyDescent="0.2">
      <c r="A32" s="31"/>
      <c r="B32" s="267"/>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115"/>
      <c r="AB32" s="99"/>
      <c r="AC32" s="98"/>
      <c r="AD32" s="98"/>
      <c r="AE32" s="98"/>
      <c r="AF32" s="98"/>
      <c r="AG32" s="97"/>
    </row>
    <row r="33" spans="1:33" ht="15" x14ac:dyDescent="0.2">
      <c r="A33" s="31"/>
      <c r="B33" s="117"/>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115"/>
      <c r="AB33" s="99"/>
      <c r="AC33" s="98"/>
      <c r="AD33" s="98"/>
      <c r="AE33" s="98"/>
      <c r="AF33" s="98"/>
      <c r="AG33" s="97"/>
    </row>
    <row r="34" spans="1:33" ht="15" x14ac:dyDescent="0.2">
      <c r="A34" s="31"/>
      <c r="B34" s="117"/>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115"/>
      <c r="AB34" s="99"/>
      <c r="AC34" s="98"/>
      <c r="AD34" s="98"/>
      <c r="AE34" s="98"/>
      <c r="AF34" s="98"/>
      <c r="AG34" s="97"/>
    </row>
    <row r="35" spans="1:33" ht="15" x14ac:dyDescent="0.2">
      <c r="A35" s="31"/>
      <c r="B35" s="11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115"/>
      <c r="AB35" s="99"/>
      <c r="AC35" s="98"/>
      <c r="AD35" s="98"/>
      <c r="AE35" s="98"/>
      <c r="AF35" s="98"/>
      <c r="AG35" s="97"/>
    </row>
    <row r="36" spans="1:33" ht="15" x14ac:dyDescent="0.2">
      <c r="A36" s="31"/>
      <c r="B36" s="117"/>
      <c r="C36" s="268"/>
      <c r="D36" s="268"/>
      <c r="E36" s="268"/>
      <c r="F36" s="268"/>
      <c r="G36" s="268"/>
      <c r="H36" s="268"/>
      <c r="I36" s="268"/>
      <c r="J36" s="268"/>
      <c r="K36" s="269"/>
      <c r="L36" s="269"/>
      <c r="M36" s="269"/>
      <c r="N36" s="269"/>
      <c r="O36" s="269"/>
      <c r="P36" s="269"/>
      <c r="Q36" s="269"/>
      <c r="R36" s="269"/>
      <c r="S36" s="269"/>
      <c r="T36" s="269"/>
      <c r="U36" s="269"/>
      <c r="V36" s="269"/>
      <c r="W36" s="269"/>
      <c r="X36" s="269"/>
      <c r="Y36" s="269"/>
      <c r="Z36" s="269"/>
      <c r="AA36" s="115"/>
      <c r="AB36" s="99"/>
      <c r="AC36" s="98"/>
      <c r="AD36" s="98"/>
      <c r="AE36" s="98"/>
      <c r="AF36" s="98"/>
      <c r="AG36" s="97"/>
    </row>
    <row r="37" spans="1:33" ht="15" x14ac:dyDescent="0.2">
      <c r="A37" s="31"/>
      <c r="B37" s="117"/>
      <c r="C37" s="268"/>
      <c r="D37" s="268"/>
      <c r="E37" s="268"/>
      <c r="F37" s="268"/>
      <c r="G37" s="268"/>
      <c r="H37" s="268"/>
      <c r="I37" s="268"/>
      <c r="J37" s="268"/>
      <c r="K37" s="269"/>
      <c r="L37" s="269"/>
      <c r="M37" s="269"/>
      <c r="N37" s="269"/>
      <c r="O37" s="269"/>
      <c r="P37" s="269"/>
      <c r="Q37" s="269"/>
      <c r="R37" s="269"/>
      <c r="S37" s="269"/>
      <c r="T37" s="269"/>
      <c r="U37" s="269"/>
      <c r="V37" s="269"/>
      <c r="W37" s="269"/>
      <c r="X37" s="269"/>
      <c r="Y37" s="269"/>
      <c r="Z37" s="269"/>
      <c r="AA37" s="115"/>
      <c r="AB37" s="99"/>
      <c r="AC37" s="98"/>
      <c r="AD37" s="98"/>
      <c r="AE37" s="98"/>
      <c r="AF37" s="98"/>
      <c r="AG37" s="97"/>
    </row>
    <row r="38" spans="1:33" ht="15" x14ac:dyDescent="0.2">
      <c r="A38" s="821"/>
      <c r="B38" s="821"/>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2"/>
      <c r="AB38" s="272"/>
      <c r="AC38" s="97"/>
      <c r="AD38" s="97"/>
      <c r="AE38" s="97"/>
      <c r="AF38" s="97"/>
      <c r="AG38" s="97"/>
    </row>
    <row r="39" spans="1:33" x14ac:dyDescent="0.2">
      <c r="A39" s="97"/>
      <c r="C39" s="273"/>
      <c r="D39" s="273"/>
      <c r="E39" s="273"/>
      <c r="F39" s="273"/>
      <c r="G39" s="273"/>
      <c r="H39" s="273"/>
      <c r="I39" s="273"/>
      <c r="J39" s="272"/>
      <c r="K39" s="272"/>
      <c r="L39" s="272"/>
      <c r="M39" s="272"/>
      <c r="N39" s="272"/>
      <c r="O39" s="272"/>
      <c r="P39" s="272"/>
      <c r="Q39" s="272"/>
      <c r="R39" s="272"/>
      <c r="S39" s="272"/>
      <c r="T39" s="272"/>
      <c r="U39" s="272"/>
      <c r="V39" s="272"/>
      <c r="W39" s="272"/>
      <c r="X39" s="272"/>
      <c r="Y39" s="272"/>
      <c r="Z39" s="272"/>
      <c r="AA39" s="272"/>
      <c r="AB39" s="272"/>
      <c r="AC39" s="97"/>
      <c r="AD39" s="97"/>
      <c r="AE39" s="97"/>
      <c r="AF39" s="97"/>
      <c r="AG39" s="97"/>
    </row>
    <row r="40" spans="1:33" ht="15" x14ac:dyDescent="0.2">
      <c r="A40" s="149"/>
      <c r="C40" s="273"/>
      <c r="D40" s="273"/>
      <c r="E40" s="273"/>
      <c r="F40" s="273"/>
      <c r="G40" s="273"/>
      <c r="H40" s="273"/>
      <c r="I40" s="273"/>
      <c r="J40" s="272"/>
      <c r="K40" s="272"/>
      <c r="L40" s="272"/>
      <c r="M40" s="272"/>
      <c r="N40" s="272"/>
      <c r="O40" s="272"/>
      <c r="P40" s="272"/>
      <c r="Q40" s="272"/>
      <c r="R40" s="272"/>
      <c r="S40" s="272"/>
      <c r="T40" s="272"/>
      <c r="U40" s="272"/>
      <c r="V40" s="272"/>
      <c r="W40" s="272"/>
      <c r="X40" s="272"/>
      <c r="Y40" s="272"/>
      <c r="Z40" s="272"/>
      <c r="AA40" s="272"/>
      <c r="AB40" s="272"/>
      <c r="AC40" s="97"/>
      <c r="AD40" s="97"/>
      <c r="AE40" s="97"/>
      <c r="AF40" s="97"/>
      <c r="AG40" s="97"/>
    </row>
    <row r="41" spans="1:33" ht="15" x14ac:dyDescent="0.2">
      <c r="A41" s="149"/>
      <c r="C41" s="273"/>
      <c r="D41" s="273"/>
      <c r="E41" s="273"/>
      <c r="F41" s="273"/>
      <c r="G41" s="273"/>
      <c r="H41" s="273"/>
      <c r="I41" s="273"/>
      <c r="J41" s="272"/>
      <c r="K41" s="272"/>
      <c r="L41" s="272"/>
      <c r="M41" s="272"/>
      <c r="N41" s="272"/>
      <c r="O41" s="272"/>
      <c r="P41" s="272"/>
      <c r="Q41" s="272"/>
      <c r="R41" s="272"/>
      <c r="S41" s="272"/>
      <c r="T41" s="272"/>
      <c r="U41" s="272"/>
      <c r="V41" s="272"/>
      <c r="W41" s="272"/>
      <c r="X41" s="272"/>
      <c r="Y41" s="272"/>
      <c r="Z41" s="272"/>
      <c r="AA41" s="272"/>
      <c r="AB41" s="272"/>
      <c r="AC41" s="97"/>
      <c r="AD41" s="97"/>
      <c r="AE41" s="97"/>
      <c r="AF41" s="97"/>
      <c r="AG41" s="97"/>
    </row>
    <row r="42" spans="1:33" ht="15" x14ac:dyDescent="0.2">
      <c r="A42" s="149"/>
      <c r="C42" s="273"/>
      <c r="D42" s="273"/>
      <c r="E42" s="273"/>
      <c r="F42" s="273"/>
      <c r="G42" s="273"/>
      <c r="H42" s="273"/>
      <c r="I42" s="273"/>
      <c r="J42" s="272"/>
      <c r="K42" s="272"/>
      <c r="L42" s="272"/>
      <c r="M42" s="272"/>
      <c r="N42" s="272"/>
      <c r="O42" s="272"/>
      <c r="P42" s="272"/>
      <c r="Q42" s="272"/>
      <c r="R42" s="272"/>
      <c r="S42" s="272"/>
      <c r="T42" s="272"/>
      <c r="U42" s="272"/>
      <c r="V42" s="272"/>
      <c r="W42" s="272"/>
      <c r="X42" s="272"/>
      <c r="Y42" s="272"/>
      <c r="Z42" s="272"/>
      <c r="AA42" s="272"/>
      <c r="AB42" s="272"/>
      <c r="AC42" s="97"/>
      <c r="AD42" s="97"/>
      <c r="AE42" s="97"/>
      <c r="AF42" s="97"/>
      <c r="AG42" s="97"/>
    </row>
    <row r="43" spans="1:33" ht="15" x14ac:dyDescent="0.2">
      <c r="A43" s="149"/>
      <c r="J43" s="97"/>
      <c r="K43" s="97"/>
      <c r="L43" s="97"/>
      <c r="M43" s="97"/>
      <c r="N43" s="97"/>
      <c r="O43" s="97"/>
      <c r="P43" s="97"/>
      <c r="Q43" s="97"/>
      <c r="R43" s="97"/>
      <c r="S43" s="97"/>
      <c r="T43" s="97"/>
      <c r="U43" s="97"/>
      <c r="V43" s="97"/>
      <c r="W43" s="97"/>
      <c r="X43" s="97"/>
      <c r="Y43" s="97"/>
      <c r="Z43" s="97"/>
      <c r="AA43" s="97"/>
      <c r="AB43" s="97"/>
      <c r="AC43" s="97"/>
      <c r="AD43" s="97"/>
      <c r="AE43" s="97"/>
    </row>
    <row r="44" spans="1:33" ht="15" x14ac:dyDescent="0.2">
      <c r="A44" s="149"/>
      <c r="J44" s="97"/>
      <c r="K44" s="97"/>
      <c r="L44" s="97"/>
      <c r="M44" s="97"/>
      <c r="N44" s="97"/>
      <c r="O44" s="97"/>
      <c r="P44" s="97"/>
      <c r="Q44" s="97"/>
      <c r="R44" s="97"/>
      <c r="S44" s="97"/>
      <c r="T44" s="97"/>
      <c r="U44" s="97"/>
      <c r="V44" s="97"/>
      <c r="W44" s="97"/>
      <c r="X44" s="97"/>
      <c r="Y44" s="97"/>
      <c r="Z44" s="97"/>
      <c r="AA44" s="97"/>
      <c r="AB44" s="97"/>
      <c r="AC44" s="97"/>
      <c r="AD44" s="97"/>
      <c r="AE44" s="97"/>
    </row>
    <row r="45" spans="1:33" x14ac:dyDescent="0.2">
      <c r="J45" s="97"/>
      <c r="K45" s="97"/>
      <c r="L45" s="97"/>
      <c r="M45" s="97"/>
      <c r="N45" s="97"/>
      <c r="O45" s="97"/>
      <c r="P45" s="97"/>
      <c r="Q45" s="97"/>
      <c r="R45" s="97"/>
      <c r="S45" s="97"/>
      <c r="T45" s="97"/>
      <c r="U45" s="97"/>
      <c r="V45" s="97"/>
      <c r="W45" s="97"/>
      <c r="X45" s="97"/>
      <c r="Y45" s="97"/>
      <c r="Z45" s="97"/>
      <c r="AA45" s="97"/>
      <c r="AB45" s="97"/>
      <c r="AC45" s="97"/>
      <c r="AD45" s="97"/>
      <c r="AE45" s="97"/>
    </row>
    <row r="46" spans="1:33" x14ac:dyDescent="0.2">
      <c r="J46" s="97"/>
      <c r="K46" s="97"/>
      <c r="L46" s="97"/>
      <c r="M46" s="97"/>
      <c r="N46" s="97"/>
      <c r="O46" s="97"/>
      <c r="P46" s="97"/>
      <c r="Q46" s="97"/>
      <c r="R46" s="97"/>
      <c r="S46" s="97"/>
      <c r="T46" s="97"/>
      <c r="U46" s="97"/>
      <c r="V46" s="97"/>
      <c r="W46" s="97"/>
      <c r="X46" s="97"/>
      <c r="Y46" s="97"/>
      <c r="Z46" s="97"/>
      <c r="AA46" s="97"/>
      <c r="AB46" s="97"/>
      <c r="AC46" s="97"/>
      <c r="AD46" s="97"/>
      <c r="AE46" s="97"/>
    </row>
    <row r="47" spans="1:33" x14ac:dyDescent="0.2">
      <c r="J47" s="97"/>
      <c r="K47" s="97"/>
      <c r="L47" s="97"/>
      <c r="M47" s="97"/>
      <c r="N47" s="97"/>
      <c r="O47" s="97"/>
      <c r="P47" s="97"/>
      <c r="Q47" s="97"/>
      <c r="R47" s="97"/>
      <c r="S47" s="97"/>
      <c r="T47" s="97"/>
      <c r="U47" s="97"/>
      <c r="V47" s="97"/>
      <c r="W47" s="97"/>
      <c r="X47" s="97"/>
      <c r="Y47" s="97"/>
      <c r="Z47" s="97"/>
      <c r="AA47" s="97"/>
      <c r="AB47" s="97"/>
      <c r="AC47" s="97"/>
      <c r="AD47" s="97"/>
      <c r="AE47" s="97"/>
    </row>
    <row r="48" spans="1:33" x14ac:dyDescent="0.2">
      <c r="J48" s="97"/>
      <c r="K48" s="97"/>
      <c r="L48" s="97"/>
      <c r="M48" s="97"/>
      <c r="N48" s="97"/>
      <c r="O48" s="97"/>
      <c r="P48" s="97"/>
      <c r="Q48" s="97"/>
      <c r="R48" s="97"/>
      <c r="S48" s="97"/>
      <c r="T48" s="97"/>
      <c r="U48" s="97"/>
      <c r="V48" s="97"/>
      <c r="W48" s="97"/>
      <c r="X48" s="97"/>
      <c r="Y48" s="97"/>
      <c r="Z48" s="97"/>
      <c r="AA48" s="97"/>
      <c r="AB48" s="97"/>
      <c r="AC48" s="97"/>
      <c r="AD48" s="97"/>
      <c r="AE48" s="97"/>
    </row>
    <row r="49" spans="10:26" x14ac:dyDescent="0.2">
      <c r="J49" s="97"/>
      <c r="K49" s="97"/>
      <c r="L49" s="97"/>
      <c r="M49" s="97"/>
      <c r="N49" s="97"/>
      <c r="O49" s="97"/>
      <c r="P49" s="97"/>
      <c r="Q49" s="97"/>
      <c r="R49" s="97"/>
      <c r="S49" s="97"/>
      <c r="T49" s="97"/>
      <c r="U49" s="97"/>
      <c r="V49" s="97"/>
      <c r="W49" s="97"/>
      <c r="X49" s="97"/>
      <c r="Y49" s="97"/>
      <c r="Z49" s="97"/>
    </row>
    <row r="50" spans="10:26" x14ac:dyDescent="0.2">
      <c r="J50" s="97"/>
      <c r="K50" s="97"/>
      <c r="L50" s="97"/>
      <c r="M50" s="97"/>
      <c r="N50" s="97"/>
      <c r="O50" s="97"/>
      <c r="P50" s="97"/>
      <c r="Q50" s="97"/>
      <c r="R50" s="97"/>
      <c r="S50" s="97"/>
      <c r="T50" s="97"/>
      <c r="U50" s="97"/>
      <c r="V50" s="97"/>
      <c r="W50" s="97"/>
      <c r="X50" s="97"/>
      <c r="Y50" s="97"/>
      <c r="Z50" s="97"/>
    </row>
    <row r="51" spans="10:26" x14ac:dyDescent="0.2">
      <c r="J51" s="97"/>
      <c r="K51" s="97"/>
      <c r="L51" s="97"/>
      <c r="M51" s="97"/>
      <c r="N51" s="97"/>
      <c r="O51" s="97"/>
      <c r="P51" s="97"/>
      <c r="Q51" s="97"/>
      <c r="R51" s="97"/>
      <c r="S51" s="97"/>
      <c r="T51" s="97"/>
      <c r="U51" s="97"/>
      <c r="V51" s="97"/>
      <c r="W51" s="97"/>
      <c r="X51" s="97"/>
      <c r="Y51" s="97"/>
      <c r="Z51" s="97"/>
    </row>
    <row r="52" spans="10:26" x14ac:dyDescent="0.2">
      <c r="J52" s="97"/>
      <c r="K52" s="97"/>
      <c r="L52" s="97"/>
      <c r="M52" s="97"/>
      <c r="N52" s="97"/>
      <c r="O52" s="97"/>
      <c r="P52" s="97"/>
      <c r="Q52" s="97"/>
      <c r="R52" s="97"/>
      <c r="S52" s="97"/>
      <c r="T52" s="97"/>
      <c r="U52" s="97"/>
      <c r="V52" s="97"/>
      <c r="W52" s="97"/>
      <c r="X52" s="97"/>
      <c r="Y52" s="97"/>
      <c r="Z52" s="97"/>
    </row>
  </sheetData>
  <mergeCells count="9">
    <mergeCell ref="A38:B38"/>
    <mergeCell ref="A18:A23"/>
    <mergeCell ref="A26:A31"/>
    <mergeCell ref="A16:B16"/>
    <mergeCell ref="I2:I3"/>
    <mergeCell ref="A9:G9"/>
    <mergeCell ref="A15:B15"/>
    <mergeCell ref="A17:B17"/>
    <mergeCell ref="A25:C25"/>
  </mergeCells>
  <hyperlinks>
    <hyperlink ref="I2:I3" location="Inhalt!A1" display="zurück zum Inhalt" xr:uid="{408FF322-8F66-47E9-AC52-155A2BCF6514}"/>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26EE-3A08-4F7E-8CD7-1B778AA9DFCF}">
  <sheetPr>
    <tabColor theme="6"/>
  </sheetPr>
  <dimension ref="A1:AK53"/>
  <sheetViews>
    <sheetView showGridLines="0" zoomScale="85" zoomScaleNormal="85" workbookViewId="0">
      <selection activeCell="E22" sqref="E22"/>
    </sheetView>
  </sheetViews>
  <sheetFormatPr baseColWidth="10" defaultColWidth="11.42578125" defaultRowHeight="12.75" x14ac:dyDescent="0.2"/>
  <cols>
    <col min="1" max="1" width="24.5703125" customWidth="1"/>
    <col min="2" max="2" width="26.140625" customWidth="1"/>
    <col min="3" max="3" width="15.5703125" customWidth="1"/>
    <col min="4" max="15" width="20.5703125" customWidth="1"/>
    <col min="16" max="30" width="15.5703125" customWidth="1"/>
  </cols>
  <sheetData>
    <row r="1" spans="1:37" x14ac:dyDescent="0.2">
      <c r="A1" s="7"/>
      <c r="B1" s="7"/>
      <c r="C1" s="7"/>
      <c r="D1" s="7"/>
      <c r="E1" s="7"/>
      <c r="F1" s="7"/>
      <c r="G1" s="7"/>
      <c r="H1" s="7"/>
      <c r="I1" s="7"/>
      <c r="J1" s="7"/>
      <c r="K1" s="7"/>
    </row>
    <row r="2" spans="1:37" ht="22.5" x14ac:dyDescent="0.3">
      <c r="A2" s="322" t="s">
        <v>382</v>
      </c>
      <c r="B2" s="322"/>
      <c r="C2" s="322"/>
      <c r="D2" s="8"/>
      <c r="E2" s="8"/>
      <c r="H2" s="8"/>
      <c r="I2" s="8"/>
      <c r="J2" s="7"/>
      <c r="K2" s="7"/>
      <c r="AE2" s="97"/>
      <c r="AF2" s="97"/>
      <c r="AG2" s="97"/>
      <c r="AH2" s="97"/>
      <c r="AI2" s="97"/>
      <c r="AJ2" s="97"/>
      <c r="AK2" s="97"/>
    </row>
    <row r="3" spans="1:37" ht="15" x14ac:dyDescent="0.2">
      <c r="A3" s="7"/>
      <c r="B3" s="7"/>
      <c r="C3" s="7"/>
      <c r="D3" s="10"/>
      <c r="E3" s="10"/>
      <c r="H3" s="7"/>
      <c r="I3" s="7"/>
      <c r="J3" s="7"/>
      <c r="K3" s="7"/>
      <c r="O3" s="783" t="s">
        <v>100</v>
      </c>
      <c r="AE3" s="97"/>
      <c r="AF3" s="97"/>
      <c r="AG3" s="97"/>
      <c r="AH3" s="97"/>
      <c r="AI3" s="97"/>
      <c r="AJ3" s="97"/>
      <c r="AK3" s="97"/>
    </row>
    <row r="4" spans="1:37" x14ac:dyDescent="0.2">
      <c r="A4" s="21" t="s">
        <v>24</v>
      </c>
      <c r="B4" s="5"/>
      <c r="C4" s="12">
        <f>Stammdaten!B15</f>
        <v>0</v>
      </c>
      <c r="D4" s="9"/>
      <c r="E4" s="9"/>
      <c r="F4" s="6"/>
      <c r="G4" s="6"/>
      <c r="H4" s="6"/>
      <c r="I4" s="6"/>
      <c r="J4" s="9"/>
      <c r="K4" s="9"/>
      <c r="O4" s="783"/>
      <c r="AE4" s="97"/>
      <c r="AF4" s="97"/>
      <c r="AG4" s="97"/>
      <c r="AH4" s="97"/>
      <c r="AI4" s="97"/>
      <c r="AJ4" s="97"/>
      <c r="AK4" s="97"/>
    </row>
    <row r="5" spans="1:37" ht="13.5" thickBot="1" x14ac:dyDescent="0.25">
      <c r="A5" s="51" t="s">
        <v>25</v>
      </c>
      <c r="B5" s="11"/>
      <c r="C5" s="26">
        <f>Stammdaten!A10</f>
        <v>0</v>
      </c>
      <c r="D5" s="11"/>
      <c r="E5" s="11"/>
      <c r="F5" s="11"/>
      <c r="G5" s="11"/>
      <c r="H5" s="11"/>
      <c r="I5" s="11"/>
      <c r="J5" s="11"/>
      <c r="K5" s="11"/>
      <c r="L5" s="111"/>
      <c r="M5" s="111"/>
      <c r="N5" s="111"/>
      <c r="O5" s="111"/>
      <c r="AE5" s="97"/>
      <c r="AF5" s="97"/>
      <c r="AG5" s="97"/>
      <c r="AH5" s="97"/>
      <c r="AI5" s="97"/>
      <c r="AJ5" s="97"/>
      <c r="AK5" s="97"/>
    </row>
    <row r="6" spans="1:37" x14ac:dyDescent="0.2">
      <c r="AE6" s="97"/>
      <c r="AF6" s="97"/>
      <c r="AG6" s="97"/>
      <c r="AH6" s="97"/>
      <c r="AI6" s="97"/>
      <c r="AJ6" s="97"/>
      <c r="AK6" s="97"/>
    </row>
    <row r="7" spans="1:37" x14ac:dyDescent="0.2">
      <c r="AE7" s="97"/>
      <c r="AF7" s="97"/>
      <c r="AG7" s="97"/>
      <c r="AH7" s="97"/>
      <c r="AI7" s="97"/>
      <c r="AJ7" s="97"/>
      <c r="AK7" s="97"/>
    </row>
    <row r="8" spans="1:37" ht="15" x14ac:dyDescent="0.2">
      <c r="A8" s="70" t="s">
        <v>214</v>
      </c>
      <c r="B8" s="243"/>
      <c r="C8" s="122"/>
      <c r="D8" s="122"/>
      <c r="E8" s="122"/>
      <c r="F8" s="122"/>
      <c r="G8" s="122"/>
      <c r="H8" s="122"/>
      <c r="I8" s="122"/>
      <c r="J8" s="122"/>
      <c r="K8" s="122"/>
      <c r="L8" s="122"/>
      <c r="M8" s="122"/>
      <c r="N8" s="122"/>
      <c r="O8" s="123"/>
      <c r="AE8" s="97"/>
      <c r="AF8" s="97"/>
      <c r="AG8" s="97"/>
      <c r="AH8" s="97"/>
      <c r="AI8" s="97"/>
      <c r="AJ8" s="97"/>
      <c r="AK8" s="97"/>
    </row>
    <row r="9" spans="1:37" ht="96" customHeight="1" x14ac:dyDescent="0.2">
      <c r="A9" s="828" t="s">
        <v>383</v>
      </c>
      <c r="B9" s="829"/>
      <c r="C9" s="829"/>
      <c r="D9" s="829"/>
      <c r="E9" s="829"/>
      <c r="F9" s="829"/>
      <c r="G9" s="829"/>
      <c r="H9" s="829"/>
      <c r="I9" s="829"/>
      <c r="J9" s="829"/>
      <c r="K9" s="328"/>
      <c r="L9" s="244"/>
      <c r="M9" s="244"/>
      <c r="N9" s="244"/>
      <c r="O9" s="245"/>
      <c r="P9" s="244"/>
      <c r="Q9" s="244"/>
      <c r="R9" s="244"/>
      <c r="S9" s="244"/>
      <c r="T9" s="244"/>
      <c r="U9" s="244"/>
      <c r="V9" s="244"/>
      <c r="W9" s="244"/>
      <c r="X9" s="244"/>
      <c r="Y9" s="244"/>
      <c r="Z9" s="244"/>
      <c r="AA9" s="244"/>
      <c r="AB9" s="244"/>
      <c r="AC9" s="244"/>
      <c r="AD9" s="244"/>
      <c r="AE9" s="97"/>
      <c r="AF9" s="97"/>
      <c r="AG9" s="97"/>
      <c r="AH9" s="97"/>
      <c r="AI9" s="97"/>
      <c r="AJ9" s="97"/>
      <c r="AK9" s="97"/>
    </row>
    <row r="10" spans="1:37" ht="15" x14ac:dyDescent="0.2">
      <c r="A10" s="246"/>
      <c r="B10" s="247"/>
      <c r="C10" s="247"/>
      <c r="D10" s="247"/>
      <c r="E10" s="247"/>
      <c r="F10" s="247"/>
      <c r="G10" s="247"/>
      <c r="H10" s="247"/>
      <c r="I10" s="247"/>
      <c r="J10" s="248"/>
      <c r="K10" s="248"/>
      <c r="L10" s="249"/>
      <c r="M10" s="249"/>
      <c r="N10" s="249"/>
      <c r="O10" s="250"/>
      <c r="P10" s="244"/>
      <c r="Q10" s="244"/>
      <c r="R10" s="244"/>
      <c r="S10" s="244"/>
      <c r="T10" s="244"/>
      <c r="U10" s="244"/>
      <c r="V10" s="244"/>
      <c r="W10" s="244"/>
      <c r="X10" s="244"/>
      <c r="Y10" s="244"/>
      <c r="Z10" s="244"/>
      <c r="AA10" s="244"/>
      <c r="AB10" s="244"/>
      <c r="AC10" s="244"/>
      <c r="AD10" s="244"/>
      <c r="AE10" s="97"/>
      <c r="AF10" s="97"/>
      <c r="AG10" s="97"/>
      <c r="AH10" s="97"/>
      <c r="AI10" s="97"/>
      <c r="AJ10" s="97"/>
      <c r="AK10" s="97"/>
    </row>
    <row r="11" spans="1:37" ht="15" x14ac:dyDescent="0.2">
      <c r="A11" s="149"/>
      <c r="B11" s="251"/>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97"/>
      <c r="AF11" s="97"/>
      <c r="AG11" s="97"/>
      <c r="AH11" s="97"/>
      <c r="AI11" s="97"/>
      <c r="AJ11" s="97"/>
      <c r="AK11" s="97"/>
    </row>
    <row r="12" spans="1:37" x14ac:dyDescent="0.2">
      <c r="O12" s="253"/>
      <c r="P12" s="253"/>
      <c r="Q12" s="253"/>
      <c r="R12" s="253"/>
      <c r="S12" s="253"/>
      <c r="T12" s="253"/>
      <c r="U12" s="253"/>
      <c r="V12" s="253"/>
      <c r="W12" s="253"/>
      <c r="X12" s="253"/>
      <c r="Y12" s="253"/>
      <c r="Z12" s="253"/>
      <c r="AA12" s="253"/>
      <c r="AB12" s="253"/>
      <c r="AC12" s="253"/>
      <c r="AD12" s="253"/>
      <c r="AE12" s="97"/>
      <c r="AF12" s="97"/>
      <c r="AG12" s="97"/>
      <c r="AH12" s="97"/>
      <c r="AI12" s="97"/>
      <c r="AJ12" s="97"/>
      <c r="AK12" s="97"/>
    </row>
    <row r="13" spans="1:37" ht="15" x14ac:dyDescent="0.2">
      <c r="A13" s="719" t="s">
        <v>258</v>
      </c>
      <c r="B13" s="721"/>
      <c r="C13" s="17" t="s">
        <v>142</v>
      </c>
      <c r="D13" s="845">
        <f>Stammdaten!D31</f>
        <v>2023</v>
      </c>
      <c r="E13" s="846"/>
      <c r="F13" s="845">
        <f>D13+1</f>
        <v>2024</v>
      </c>
      <c r="G13" s="846"/>
      <c r="H13" s="845">
        <f t="shared" ref="H13" si="0">F13+1</f>
        <v>2025</v>
      </c>
      <c r="I13" s="846"/>
      <c r="J13" s="845">
        <f t="shared" ref="J13" si="1">H13+1</f>
        <v>2026</v>
      </c>
      <c r="K13" s="846"/>
      <c r="L13" s="845">
        <f t="shared" ref="L13" si="2">J13+1</f>
        <v>2027</v>
      </c>
      <c r="M13" s="846"/>
      <c r="N13" s="845">
        <f t="shared" ref="N13" si="3">L13+1</f>
        <v>2028</v>
      </c>
      <c r="O13" s="846"/>
      <c r="P13" s="253"/>
      <c r="Q13" s="253"/>
      <c r="R13" s="253"/>
      <c r="S13" s="253"/>
      <c r="T13" s="253"/>
      <c r="U13" s="253"/>
      <c r="V13" s="253"/>
      <c r="W13" s="253"/>
      <c r="X13" s="253"/>
      <c r="Y13" s="253"/>
      <c r="Z13" s="253"/>
      <c r="AA13" s="253"/>
      <c r="AB13" s="253"/>
      <c r="AC13" s="253"/>
      <c r="AD13" s="253"/>
      <c r="AE13" s="97"/>
      <c r="AF13" s="97"/>
      <c r="AG13" s="97"/>
      <c r="AH13" s="97"/>
      <c r="AI13" s="97"/>
      <c r="AJ13" s="97"/>
      <c r="AK13" s="97"/>
    </row>
    <row r="14" spans="1:37" ht="15" x14ac:dyDescent="0.2">
      <c r="A14" s="93"/>
      <c r="B14" s="93"/>
      <c r="C14" s="32"/>
      <c r="D14" s="14"/>
      <c r="E14" s="14"/>
      <c r="F14" s="14"/>
      <c r="G14" s="14"/>
      <c r="H14" s="14"/>
      <c r="I14" s="14"/>
      <c r="J14" s="14"/>
      <c r="K14" s="14"/>
      <c r="L14" s="14"/>
      <c r="M14" s="14"/>
      <c r="N14" s="14"/>
      <c r="O14" s="14"/>
      <c r="P14" s="32"/>
      <c r="Q14" s="32"/>
      <c r="R14" s="32"/>
      <c r="S14" s="32"/>
      <c r="T14" s="32"/>
      <c r="U14" s="32"/>
      <c r="V14" s="32"/>
      <c r="W14" s="32"/>
      <c r="X14" s="32"/>
      <c r="Y14" s="32"/>
      <c r="Z14" s="32"/>
      <c r="AA14" s="32"/>
      <c r="AB14" s="32"/>
      <c r="AC14" s="32"/>
      <c r="AD14" s="32"/>
      <c r="AE14" s="97"/>
      <c r="AF14" s="97"/>
      <c r="AG14" s="97"/>
      <c r="AH14" s="97"/>
      <c r="AI14" s="97"/>
      <c r="AJ14" s="97"/>
      <c r="AK14" s="97"/>
    </row>
    <row r="15" spans="1:37" ht="15" x14ac:dyDescent="0.2">
      <c r="A15" s="830" t="s">
        <v>384</v>
      </c>
      <c r="B15" s="831"/>
      <c r="C15" s="256" t="s">
        <v>364</v>
      </c>
      <c r="D15" s="841"/>
      <c r="E15" s="842"/>
      <c r="F15" s="841"/>
      <c r="G15" s="842"/>
      <c r="H15" s="841"/>
      <c r="I15" s="842"/>
      <c r="J15" s="841"/>
      <c r="K15" s="842"/>
      <c r="L15" s="841"/>
      <c r="M15" s="842"/>
      <c r="N15" s="841"/>
      <c r="O15" s="842"/>
      <c r="P15" s="258"/>
      <c r="Q15" s="258"/>
      <c r="R15" s="258"/>
      <c r="S15" s="258"/>
      <c r="T15" s="258"/>
      <c r="U15" s="258"/>
      <c r="V15" s="258"/>
      <c r="W15" s="258"/>
      <c r="X15" s="258"/>
      <c r="Y15" s="258"/>
      <c r="Z15" s="258"/>
      <c r="AA15" s="258"/>
      <c r="AB15" s="258"/>
      <c r="AC15" s="258"/>
      <c r="AD15" s="258"/>
      <c r="AE15" s="115"/>
      <c r="AF15" s="99"/>
      <c r="AG15" s="98"/>
      <c r="AH15" s="98"/>
      <c r="AI15" s="98"/>
      <c r="AJ15" s="98"/>
      <c r="AK15" s="97"/>
    </row>
    <row r="16" spans="1:37" ht="15" x14ac:dyDescent="0.2">
      <c r="A16" s="826" t="s">
        <v>385</v>
      </c>
      <c r="B16" s="827"/>
      <c r="C16" s="256" t="s">
        <v>364</v>
      </c>
      <c r="D16" s="841"/>
      <c r="E16" s="842"/>
      <c r="F16" s="841"/>
      <c r="G16" s="842"/>
      <c r="H16" s="841"/>
      <c r="I16" s="842"/>
      <c r="J16" s="841"/>
      <c r="K16" s="842"/>
      <c r="L16" s="841"/>
      <c r="M16" s="842"/>
      <c r="N16" s="841"/>
      <c r="O16" s="842"/>
      <c r="P16" s="258"/>
      <c r="Q16" s="258"/>
      <c r="R16" s="258"/>
      <c r="S16" s="258"/>
      <c r="T16" s="258"/>
      <c r="U16" s="258"/>
      <c r="V16" s="258"/>
      <c r="W16" s="258"/>
      <c r="X16" s="258"/>
      <c r="Y16" s="258"/>
      <c r="Z16" s="258"/>
      <c r="AA16" s="258"/>
      <c r="AB16" s="258"/>
      <c r="AC16" s="258"/>
      <c r="AD16" s="258"/>
      <c r="AE16" s="115"/>
      <c r="AF16" s="99"/>
      <c r="AG16" s="98"/>
      <c r="AH16" s="98"/>
      <c r="AI16" s="98"/>
      <c r="AJ16" s="98"/>
      <c r="AK16" s="97"/>
    </row>
    <row r="17" spans="1:37" ht="15" x14ac:dyDescent="0.2">
      <c r="A17" s="826" t="s">
        <v>386</v>
      </c>
      <c r="B17" s="827"/>
      <c r="C17" s="274" t="s">
        <v>387</v>
      </c>
      <c r="D17" s="843" t="str">
        <f>IF(D15=0,"",D15/D16)</f>
        <v/>
      </c>
      <c r="E17" s="844"/>
      <c r="F17" s="843" t="str">
        <f>IF(F15=0,"",F15/F16)</f>
        <v/>
      </c>
      <c r="G17" s="844"/>
      <c r="H17" s="843" t="str">
        <f>IF(H15=0,"",H15/H16)</f>
        <v/>
      </c>
      <c r="I17" s="844"/>
      <c r="J17" s="843" t="str">
        <f>IF(J15=0,"",J15/J16)</f>
        <v/>
      </c>
      <c r="K17" s="844"/>
      <c r="L17" s="843" t="str">
        <f>IF(L15=0,"",L15/L16)</f>
        <v/>
      </c>
      <c r="M17" s="844"/>
      <c r="N17" s="843" t="str">
        <f>IF(N15=0,"",N15/N16)</f>
        <v/>
      </c>
      <c r="O17" s="844"/>
      <c r="P17" s="258"/>
      <c r="Q17" s="258"/>
      <c r="R17" s="258"/>
      <c r="S17" s="258"/>
      <c r="T17" s="258"/>
      <c r="U17" s="258"/>
      <c r="V17" s="258"/>
      <c r="W17" s="258"/>
      <c r="X17" s="258"/>
      <c r="Y17" s="258"/>
      <c r="Z17" s="258"/>
      <c r="AA17" s="258"/>
      <c r="AB17" s="258"/>
      <c r="AC17" s="258"/>
      <c r="AD17" s="258"/>
      <c r="AE17" s="115"/>
      <c r="AF17" s="99"/>
      <c r="AG17" s="98"/>
      <c r="AH17" s="98"/>
      <c r="AI17" s="98"/>
      <c r="AJ17" s="98"/>
      <c r="AK17" s="97"/>
    </row>
    <row r="18" spans="1:37" ht="15" x14ac:dyDescent="0.2">
      <c r="A18" s="826" t="s">
        <v>369</v>
      </c>
      <c r="B18" s="827"/>
      <c r="C18" s="256" t="s">
        <v>370</v>
      </c>
      <c r="D18" s="837"/>
      <c r="E18" s="838"/>
      <c r="F18" s="837"/>
      <c r="G18" s="838"/>
      <c r="H18" s="837"/>
      <c r="I18" s="838"/>
      <c r="J18" s="837"/>
      <c r="K18" s="838"/>
      <c r="L18" s="837"/>
      <c r="M18" s="838"/>
      <c r="N18" s="837"/>
      <c r="O18" s="838"/>
      <c r="P18" s="258"/>
      <c r="Q18" s="258"/>
      <c r="R18" s="258"/>
      <c r="S18" s="258"/>
      <c r="T18" s="258"/>
      <c r="U18" s="258"/>
      <c r="V18" s="258"/>
      <c r="W18" s="258"/>
      <c r="X18" s="258"/>
      <c r="Y18" s="258"/>
      <c r="Z18" s="258"/>
      <c r="AA18" s="258"/>
      <c r="AB18" s="258"/>
      <c r="AC18" s="258"/>
      <c r="AD18" s="258"/>
      <c r="AE18" s="115"/>
      <c r="AF18" s="99"/>
      <c r="AG18" s="98"/>
      <c r="AH18" s="98"/>
      <c r="AI18" s="98"/>
      <c r="AJ18" s="98"/>
      <c r="AK18" s="97"/>
    </row>
    <row r="19" spans="1:37" ht="40.700000000000003" customHeight="1" x14ac:dyDescent="0.2">
      <c r="A19" s="826" t="s">
        <v>388</v>
      </c>
      <c r="B19" s="839"/>
      <c r="C19" s="839"/>
      <c r="D19" s="331" t="s">
        <v>389</v>
      </c>
      <c r="E19" s="332" t="s">
        <v>390</v>
      </c>
      <c r="F19" s="331" t="s">
        <v>389</v>
      </c>
      <c r="G19" s="332" t="s">
        <v>390</v>
      </c>
      <c r="H19" s="331" t="s">
        <v>389</v>
      </c>
      <c r="I19" s="332" t="s">
        <v>390</v>
      </c>
      <c r="J19" s="331" t="s">
        <v>389</v>
      </c>
      <c r="K19" s="332" t="s">
        <v>390</v>
      </c>
      <c r="L19" s="331" t="s">
        <v>389</v>
      </c>
      <c r="M19" s="332" t="s">
        <v>390</v>
      </c>
      <c r="N19" s="331" t="s">
        <v>389</v>
      </c>
      <c r="O19" s="332" t="s">
        <v>390</v>
      </c>
      <c r="P19" s="258"/>
      <c r="Q19" s="258"/>
      <c r="R19" s="258"/>
      <c r="S19" s="258"/>
      <c r="T19" s="258"/>
      <c r="U19" s="258"/>
      <c r="V19" s="258"/>
      <c r="W19" s="258"/>
      <c r="X19" s="258"/>
      <c r="Y19" s="258"/>
      <c r="Z19" s="258"/>
      <c r="AA19" s="258"/>
      <c r="AB19" s="258"/>
      <c r="AC19" s="258"/>
      <c r="AD19" s="258"/>
      <c r="AE19" s="115"/>
      <c r="AF19" s="99"/>
      <c r="AG19" s="98"/>
      <c r="AH19" s="98"/>
      <c r="AI19" s="98"/>
      <c r="AJ19" s="98"/>
      <c r="AK19" s="97"/>
    </row>
    <row r="20" spans="1:37" ht="23.1" customHeight="1" x14ac:dyDescent="0.2">
      <c r="A20" s="835" t="s">
        <v>372</v>
      </c>
      <c r="B20" s="840"/>
      <c r="C20" s="836"/>
      <c r="D20" s="466"/>
      <c r="E20" s="467"/>
      <c r="F20" s="466"/>
      <c r="G20" s="467"/>
      <c r="H20" s="466"/>
      <c r="I20" s="467"/>
      <c r="J20" s="466"/>
      <c r="K20" s="467"/>
      <c r="L20" s="466"/>
      <c r="M20" s="467"/>
      <c r="N20" s="466"/>
      <c r="O20" s="467"/>
      <c r="P20" s="258"/>
      <c r="Q20" s="258"/>
      <c r="R20" s="258"/>
      <c r="S20" s="258"/>
      <c r="T20" s="258"/>
      <c r="U20" s="258"/>
      <c r="V20" s="258"/>
      <c r="W20" s="258"/>
      <c r="X20" s="258"/>
      <c r="Y20" s="258"/>
      <c r="Z20" s="258"/>
      <c r="AA20" s="258"/>
      <c r="AB20" s="258"/>
      <c r="AC20" s="258"/>
      <c r="AD20" s="258"/>
      <c r="AE20" s="115"/>
      <c r="AF20" s="99"/>
      <c r="AG20" s="98"/>
      <c r="AH20" s="98"/>
      <c r="AI20" s="98"/>
      <c r="AJ20" s="98"/>
      <c r="AK20" s="97"/>
    </row>
    <row r="21" spans="1:37" ht="23.1" customHeight="1" x14ac:dyDescent="0.2">
      <c r="A21" s="835" t="s">
        <v>373</v>
      </c>
      <c r="B21" s="840"/>
      <c r="C21" s="836"/>
      <c r="D21" s="466"/>
      <c r="E21" s="467"/>
      <c r="F21" s="466"/>
      <c r="G21" s="467"/>
      <c r="H21" s="466"/>
      <c r="I21" s="467"/>
      <c r="J21" s="466"/>
      <c r="K21" s="467"/>
      <c r="L21" s="466"/>
      <c r="M21" s="467"/>
      <c r="N21" s="466"/>
      <c r="O21" s="467"/>
      <c r="P21" s="258"/>
      <c r="Q21" s="258"/>
      <c r="R21" s="258"/>
      <c r="S21" s="258"/>
      <c r="T21" s="258"/>
      <c r="U21" s="258"/>
      <c r="V21" s="258"/>
      <c r="W21" s="258"/>
      <c r="X21" s="258"/>
      <c r="Y21" s="258"/>
      <c r="Z21" s="258"/>
      <c r="AA21" s="258"/>
      <c r="AB21" s="258"/>
      <c r="AC21" s="258"/>
      <c r="AD21" s="258"/>
      <c r="AE21" s="115"/>
      <c r="AF21" s="99"/>
      <c r="AG21" s="98"/>
      <c r="AH21" s="98"/>
      <c r="AI21" s="98"/>
      <c r="AJ21" s="98"/>
      <c r="AK21" s="97"/>
    </row>
    <row r="22" spans="1:37" ht="23.1" customHeight="1" x14ac:dyDescent="0.2">
      <c r="A22" s="835" t="s">
        <v>284</v>
      </c>
      <c r="B22" s="840"/>
      <c r="C22" s="836"/>
      <c r="D22" s="126"/>
      <c r="E22" s="126"/>
      <c r="F22" s="126"/>
      <c r="G22" s="126"/>
      <c r="H22" s="126"/>
      <c r="I22" s="126"/>
      <c r="J22" s="126"/>
      <c r="K22" s="126"/>
      <c r="L22" s="126"/>
      <c r="M22" s="126"/>
      <c r="N22" s="126"/>
      <c r="O22" s="126"/>
      <c r="P22" s="258"/>
      <c r="Q22" s="258"/>
      <c r="R22" s="258"/>
      <c r="S22" s="258"/>
      <c r="T22" s="258"/>
      <c r="U22" s="258"/>
      <c r="V22" s="258"/>
      <c r="W22" s="258"/>
      <c r="X22" s="258"/>
      <c r="Y22" s="258"/>
      <c r="Z22" s="258"/>
      <c r="AA22" s="258"/>
      <c r="AB22" s="258"/>
      <c r="AC22" s="258"/>
      <c r="AD22" s="258"/>
      <c r="AE22" s="115"/>
      <c r="AF22" s="99"/>
      <c r="AG22" s="98"/>
      <c r="AH22" s="98"/>
      <c r="AI22" s="98"/>
      <c r="AJ22" s="98"/>
      <c r="AK22" s="97"/>
    </row>
    <row r="23" spans="1:37" ht="23.1" customHeight="1" x14ac:dyDescent="0.2">
      <c r="A23" s="835" t="s">
        <v>375</v>
      </c>
      <c r="B23" s="840"/>
      <c r="C23" s="836"/>
      <c r="D23" s="126"/>
      <c r="E23" s="126"/>
      <c r="F23" s="126"/>
      <c r="G23" s="126"/>
      <c r="H23" s="126"/>
      <c r="I23" s="126"/>
      <c r="J23" s="126"/>
      <c r="K23" s="126"/>
      <c r="L23" s="126"/>
      <c r="M23" s="126"/>
      <c r="N23" s="126"/>
      <c r="O23" s="126"/>
      <c r="P23" s="258"/>
      <c r="Q23" s="258"/>
      <c r="R23" s="258"/>
      <c r="S23" s="258"/>
      <c r="T23" s="258"/>
      <c r="U23" s="258"/>
      <c r="V23" s="258"/>
      <c r="W23" s="258"/>
      <c r="X23" s="258"/>
      <c r="Y23" s="258"/>
      <c r="Z23" s="258"/>
      <c r="AA23" s="258"/>
      <c r="AB23" s="258"/>
      <c r="AC23" s="258"/>
      <c r="AD23" s="258"/>
      <c r="AE23" s="115"/>
      <c r="AF23" s="99"/>
      <c r="AG23" s="98"/>
      <c r="AH23" s="98"/>
      <c r="AI23" s="98"/>
      <c r="AJ23" s="98"/>
      <c r="AK23" s="97"/>
    </row>
    <row r="24" spans="1:37" ht="23.1" customHeight="1" x14ac:dyDescent="0.2">
      <c r="A24" s="835" t="s">
        <v>376</v>
      </c>
      <c r="B24" s="840" t="s">
        <v>281</v>
      </c>
      <c r="C24" s="836"/>
      <c r="D24" s="126"/>
      <c r="E24" s="126"/>
      <c r="F24" s="126"/>
      <c r="G24" s="126"/>
      <c r="H24" s="126"/>
      <c r="I24" s="126"/>
      <c r="J24" s="126"/>
      <c r="K24" s="126"/>
      <c r="L24" s="126"/>
      <c r="M24" s="126"/>
      <c r="N24" s="126"/>
      <c r="O24" s="126"/>
      <c r="P24" s="258"/>
      <c r="Q24" s="258"/>
      <c r="R24" s="258"/>
      <c r="S24" s="258"/>
      <c r="T24" s="258"/>
      <c r="U24" s="258"/>
      <c r="V24" s="258"/>
      <c r="W24" s="258"/>
      <c r="X24" s="258"/>
      <c r="Y24" s="258"/>
      <c r="Z24" s="258"/>
      <c r="AA24" s="258"/>
      <c r="AB24" s="258"/>
      <c r="AC24" s="258"/>
      <c r="AD24" s="258"/>
      <c r="AE24" s="115"/>
      <c r="AF24" s="99"/>
      <c r="AG24" s="98"/>
      <c r="AH24" s="98"/>
      <c r="AI24" s="98"/>
      <c r="AJ24" s="98"/>
      <c r="AK24" s="97"/>
    </row>
    <row r="25" spans="1:37" ht="23.1" customHeight="1" x14ac:dyDescent="0.2">
      <c r="A25" s="835" t="s">
        <v>378</v>
      </c>
      <c r="B25" s="840" t="s">
        <v>378</v>
      </c>
      <c r="C25" s="836"/>
      <c r="D25" s="126"/>
      <c r="E25" s="126"/>
      <c r="F25" s="126"/>
      <c r="G25" s="126"/>
      <c r="H25" s="126"/>
      <c r="I25" s="126"/>
      <c r="J25" s="126"/>
      <c r="K25" s="126"/>
      <c r="L25" s="126"/>
      <c r="M25" s="126"/>
      <c r="N25" s="126"/>
      <c r="O25" s="126"/>
      <c r="P25" s="258"/>
      <c r="Q25" s="258"/>
      <c r="R25" s="258"/>
      <c r="S25" s="258"/>
      <c r="T25" s="258"/>
      <c r="U25" s="258"/>
      <c r="V25" s="258"/>
      <c r="W25" s="258"/>
      <c r="X25" s="258"/>
      <c r="Y25" s="258"/>
      <c r="Z25" s="258"/>
      <c r="AA25" s="258"/>
      <c r="AB25" s="258"/>
      <c r="AC25" s="258"/>
      <c r="AD25" s="258"/>
      <c r="AE25" s="115"/>
      <c r="AF25" s="99"/>
      <c r="AG25" s="98"/>
      <c r="AH25" s="98"/>
      <c r="AI25" s="98"/>
      <c r="AJ25" s="98"/>
      <c r="AK25" s="97"/>
    </row>
    <row r="26" spans="1:37" ht="15" x14ac:dyDescent="0.2">
      <c r="A26" s="31"/>
      <c r="B26" s="117"/>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115"/>
      <c r="AF26" s="99"/>
      <c r="AG26" s="98"/>
      <c r="AH26" s="98"/>
      <c r="AI26" s="98"/>
      <c r="AJ26" s="98"/>
      <c r="AK26" s="97"/>
    </row>
    <row r="27" spans="1:37" ht="15" x14ac:dyDescent="0.2">
      <c r="A27" s="832" t="s">
        <v>380</v>
      </c>
      <c r="B27" s="832"/>
      <c r="C27" s="832"/>
      <c r="D27" s="39">
        <f>D13</f>
        <v>2023</v>
      </c>
      <c r="E27" s="39">
        <f>F13</f>
        <v>2024</v>
      </c>
      <c r="F27" s="39">
        <f>H13</f>
        <v>2025</v>
      </c>
      <c r="G27" s="39">
        <f>J13</f>
        <v>2026</v>
      </c>
      <c r="H27" s="39">
        <f>L13</f>
        <v>2027</v>
      </c>
      <c r="I27" s="39">
        <f>N13</f>
        <v>2028</v>
      </c>
      <c r="J27" s="258"/>
      <c r="K27" s="258"/>
      <c r="L27" s="258"/>
      <c r="M27" s="258"/>
      <c r="N27" s="258"/>
      <c r="O27" s="258"/>
      <c r="P27" s="258"/>
      <c r="Q27" s="258"/>
      <c r="R27" s="258"/>
      <c r="S27" s="258"/>
      <c r="T27" s="258"/>
      <c r="U27" s="258"/>
      <c r="V27" s="258"/>
      <c r="W27" s="258"/>
      <c r="X27" s="258"/>
      <c r="Y27" s="115"/>
      <c r="Z27" s="99"/>
      <c r="AA27" s="98"/>
      <c r="AB27" s="98"/>
      <c r="AC27" s="98"/>
      <c r="AD27" s="98"/>
      <c r="AE27" s="97"/>
    </row>
    <row r="28" spans="1:37" ht="15.75" thickBot="1" x14ac:dyDescent="0.25">
      <c r="A28" s="835" t="s">
        <v>372</v>
      </c>
      <c r="B28" s="836"/>
      <c r="C28" s="468" t="s">
        <v>381</v>
      </c>
      <c r="D28" s="505" t="str">
        <f>IF(E20="","",E20*$D$17*$D$18)</f>
        <v/>
      </c>
      <c r="E28" s="505" t="str">
        <f>IF(G20="","",G20*F17*F18)</f>
        <v/>
      </c>
      <c r="F28" s="505" t="str">
        <f>IF(I20="","",I20*H17*H18)</f>
        <v/>
      </c>
      <c r="G28" s="505" t="str">
        <f>IF(K20="","",K20*J17*J18)</f>
        <v/>
      </c>
      <c r="H28" s="505" t="str">
        <f>IF(M20="","",M20*L17*L18)</f>
        <v/>
      </c>
      <c r="I28" s="505" t="str">
        <f>IF(O20="","",O20*N17*N18)</f>
        <v/>
      </c>
      <c r="J28" s="258"/>
      <c r="K28" s="258"/>
      <c r="L28" s="258"/>
      <c r="M28" s="258"/>
      <c r="N28" s="258"/>
      <c r="O28" s="258"/>
      <c r="P28" s="258"/>
      <c r="Q28" s="258"/>
      <c r="R28" s="258"/>
      <c r="S28" s="258"/>
      <c r="T28" s="258"/>
      <c r="U28" s="258"/>
      <c r="V28" s="258"/>
      <c r="W28" s="258"/>
      <c r="X28" s="258"/>
      <c r="Y28" s="115"/>
      <c r="Z28" s="99"/>
      <c r="AA28" s="98"/>
      <c r="AB28" s="98"/>
      <c r="AC28" s="98"/>
      <c r="AD28" s="98"/>
      <c r="AE28" s="97"/>
    </row>
    <row r="29" spans="1:37" ht="16.5" thickTop="1" thickBot="1" x14ac:dyDescent="0.25">
      <c r="A29" s="835" t="s">
        <v>373</v>
      </c>
      <c r="B29" s="836"/>
      <c r="C29" s="468" t="s">
        <v>381</v>
      </c>
      <c r="D29" s="491" t="str">
        <f>IF(E21="","",E21*$D$17*$D$18)</f>
        <v/>
      </c>
      <c r="E29" s="491" t="str">
        <f>IF(G21="","",G21*F17*F18)</f>
        <v/>
      </c>
      <c r="F29" s="491" t="str">
        <f t="shared" ref="F29" si="4">IF(I21="","",I21*H17*H18)</f>
        <v/>
      </c>
      <c r="G29" s="491" t="str">
        <f t="shared" ref="G29" si="5">IF(K21="","",K21*J17*J18)</f>
        <v/>
      </c>
      <c r="H29" s="491" t="str">
        <f t="shared" ref="H29" si="6">IF(M21="","",M21*L17*L18)</f>
        <v/>
      </c>
      <c r="I29" s="491" t="str">
        <f t="shared" ref="I29" si="7">IF(O21="","",O21*N17*N18)</f>
        <v/>
      </c>
      <c r="J29" s="258"/>
      <c r="K29" s="258"/>
      <c r="L29" s="258"/>
      <c r="M29" s="258"/>
      <c r="N29" s="258"/>
      <c r="O29" s="258"/>
      <c r="P29" s="258"/>
      <c r="Q29" s="258"/>
      <c r="R29" s="258"/>
      <c r="S29" s="258"/>
      <c r="T29" s="258"/>
      <c r="U29" s="258"/>
      <c r="V29" s="258"/>
      <c r="W29" s="258"/>
      <c r="X29" s="258"/>
      <c r="Y29" s="115"/>
      <c r="Z29" s="99"/>
      <c r="AA29" s="98"/>
      <c r="AB29" s="98"/>
      <c r="AC29" s="98"/>
      <c r="AD29" s="98"/>
      <c r="AE29" s="97"/>
    </row>
    <row r="30" spans="1:37" ht="15" customHeight="1" thickTop="1" thickBot="1" x14ac:dyDescent="0.25">
      <c r="A30" s="833" t="s">
        <v>284</v>
      </c>
      <c r="B30" s="834"/>
      <c r="C30" s="264" t="s">
        <v>381</v>
      </c>
      <c r="D30" s="490" t="str">
        <f>IF(E22="","",E22*D17*D18)</f>
        <v/>
      </c>
      <c r="E30" s="490" t="str">
        <f>IF(G22="","",G22*F17*F18)</f>
        <v/>
      </c>
      <c r="F30" s="490" t="str">
        <f t="shared" ref="F30" si="8">IF(I22="","",I22*H17*H18)</f>
        <v/>
      </c>
      <c r="G30" s="490" t="str">
        <f t="shared" ref="G30" si="9">IF(K22="","",K22*J17*J18)</f>
        <v/>
      </c>
      <c r="H30" s="490" t="str">
        <f t="shared" ref="H30" si="10">IF(M22="","",M22*L17*L18)</f>
        <v/>
      </c>
      <c r="I30" s="492" t="str">
        <f t="shared" ref="I30" si="11">IF(O22="","",O22*N17*N18)</f>
        <v/>
      </c>
      <c r="J30" s="120"/>
      <c r="K30" s="120"/>
      <c r="L30" s="120"/>
      <c r="M30" s="120"/>
      <c r="N30" s="120"/>
      <c r="O30" s="120"/>
      <c r="P30" s="120"/>
      <c r="Q30" s="120"/>
      <c r="R30" s="120"/>
      <c r="S30" s="120"/>
      <c r="T30" s="120"/>
      <c r="U30" s="120"/>
      <c r="V30" s="120"/>
      <c r="W30" s="120"/>
      <c r="X30" s="120"/>
      <c r="Y30" s="115"/>
      <c r="Z30" s="99"/>
      <c r="AA30" s="98"/>
      <c r="AB30" s="98"/>
      <c r="AC30" s="98"/>
      <c r="AD30" s="98"/>
      <c r="AE30" s="97"/>
    </row>
    <row r="31" spans="1:37" ht="15" customHeight="1" thickTop="1" thickBot="1" x14ac:dyDescent="0.25">
      <c r="A31" s="833" t="s">
        <v>375</v>
      </c>
      <c r="B31" s="834"/>
      <c r="C31" s="264" t="s">
        <v>381</v>
      </c>
      <c r="D31" s="490" t="str">
        <f>IF(E23="","",E23*D17*D18)</f>
        <v/>
      </c>
      <c r="E31" s="490" t="str">
        <f>IF(G23="","",G23*F17*F18)</f>
        <v/>
      </c>
      <c r="F31" s="490" t="str">
        <f t="shared" ref="F31" si="12">IF(I23="","",I23*H17*H18)</f>
        <v/>
      </c>
      <c r="G31" s="490" t="str">
        <f t="shared" ref="G31" si="13">IF(K23="","",K23*J17*J18)</f>
        <v/>
      </c>
      <c r="H31" s="490" t="str">
        <f t="shared" ref="H31" si="14">IF(M23="","",M23*L17*L18)</f>
        <v/>
      </c>
      <c r="I31" s="492" t="str">
        <f>IF(O23="","",O23*N17*N18)</f>
        <v/>
      </c>
      <c r="J31" s="120"/>
      <c r="K31" s="120"/>
      <c r="L31" s="120"/>
      <c r="M31" s="120"/>
      <c r="N31" s="120"/>
      <c r="O31" s="120"/>
      <c r="P31" s="120"/>
      <c r="Q31" s="120"/>
      <c r="R31" s="120"/>
      <c r="S31" s="120"/>
      <c r="T31" s="120"/>
      <c r="U31" s="120"/>
      <c r="V31" s="120"/>
      <c r="W31" s="120"/>
      <c r="X31" s="120"/>
      <c r="Y31" s="115"/>
      <c r="Z31" s="99"/>
      <c r="AA31" s="98"/>
      <c r="AB31" s="98"/>
      <c r="AC31" s="98"/>
      <c r="AD31" s="98"/>
      <c r="AE31" s="97"/>
    </row>
    <row r="32" spans="1:37" ht="15" customHeight="1" thickTop="1" thickBot="1" x14ac:dyDescent="0.25">
      <c r="A32" s="833" t="s">
        <v>376</v>
      </c>
      <c r="B32" s="834"/>
      <c r="C32" s="264" t="s">
        <v>381</v>
      </c>
      <c r="D32" s="490" t="str">
        <f>IF(E24="","",E24*D17*D18)</f>
        <v/>
      </c>
      <c r="E32" s="490" t="str">
        <f>IF(G24="","",G24*F17*F18)</f>
        <v/>
      </c>
      <c r="F32" s="490" t="str">
        <f t="shared" ref="F32" si="15">IF(I24="","",I24*H17*H18)</f>
        <v/>
      </c>
      <c r="G32" s="490" t="str">
        <f t="shared" ref="G32" si="16">IF(K24="","",K24*J17*J18)</f>
        <v/>
      </c>
      <c r="H32" s="490" t="str">
        <f t="shared" ref="H32" si="17">IF(M24="","",M24*L17*L18)</f>
        <v/>
      </c>
      <c r="I32" s="492" t="str">
        <f t="shared" ref="I32" si="18">IF(O24="","",O24*N17*N18)</f>
        <v/>
      </c>
      <c r="J32" s="120"/>
      <c r="K32" s="120"/>
      <c r="L32" s="120"/>
      <c r="M32" s="120"/>
      <c r="N32" s="120"/>
      <c r="O32" s="120"/>
      <c r="P32" s="120"/>
      <c r="Q32" s="120"/>
      <c r="R32" s="120"/>
      <c r="S32" s="120"/>
      <c r="T32" s="120"/>
      <c r="U32" s="120"/>
      <c r="V32" s="120"/>
      <c r="W32" s="120"/>
      <c r="X32" s="120"/>
      <c r="Y32" s="115"/>
      <c r="Z32" s="99"/>
      <c r="AA32" s="98"/>
      <c r="AB32" s="98"/>
      <c r="AC32" s="98"/>
      <c r="AD32" s="98"/>
      <c r="AE32" s="97"/>
    </row>
    <row r="33" spans="1:37" ht="15" customHeight="1" thickTop="1" thickBot="1" x14ac:dyDescent="0.25">
      <c r="A33" s="833" t="s">
        <v>378</v>
      </c>
      <c r="B33" s="834"/>
      <c r="C33" s="264" t="s">
        <v>381</v>
      </c>
      <c r="D33" s="490" t="str">
        <f>IF(E25="","",E25*D17*D18)</f>
        <v/>
      </c>
      <c r="E33" s="490" t="str">
        <f>IF(G25="","",G25*F17*F18)</f>
        <v/>
      </c>
      <c r="F33" s="490" t="str">
        <f t="shared" ref="F33" si="19">IF(I25="","",I25*H17*H18)</f>
        <v/>
      </c>
      <c r="G33" s="490" t="str">
        <f t="shared" ref="G33" si="20">IF(K25="","",K25*J17*J18)</f>
        <v/>
      </c>
      <c r="H33" s="490" t="str">
        <f t="shared" ref="H33" si="21">IF(M25="","",M25*L17*L18)</f>
        <v/>
      </c>
      <c r="I33" s="492" t="str">
        <f t="shared" ref="I33" si="22">IF(O25="","",O25*N17*N18)</f>
        <v/>
      </c>
      <c r="J33" s="258"/>
      <c r="K33" s="258"/>
      <c r="L33" s="258"/>
      <c r="M33" s="258"/>
      <c r="N33" s="258"/>
      <c r="O33" s="258"/>
      <c r="P33" s="258"/>
      <c r="Q33" s="258"/>
      <c r="R33" s="258"/>
      <c r="S33" s="258"/>
      <c r="T33" s="258"/>
      <c r="U33" s="258"/>
      <c r="V33" s="258"/>
      <c r="W33" s="258"/>
      <c r="X33" s="258"/>
      <c r="Y33" s="115"/>
      <c r="Z33" s="99"/>
      <c r="AA33" s="98"/>
      <c r="AB33" s="98"/>
      <c r="AC33" s="98"/>
      <c r="AD33" s="98"/>
      <c r="AE33" s="97"/>
    </row>
    <row r="34" spans="1:37" ht="15.75" thickTop="1" x14ac:dyDescent="0.2">
      <c r="A34" s="31"/>
      <c r="B34" s="117"/>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115"/>
      <c r="AF34" s="99"/>
      <c r="AG34" s="98"/>
      <c r="AH34" s="98"/>
      <c r="AI34" s="98"/>
      <c r="AJ34" s="98"/>
      <c r="AK34" s="97"/>
    </row>
    <row r="35" spans="1:37" ht="15" x14ac:dyDescent="0.2">
      <c r="A35" s="31"/>
      <c r="B35" s="11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115"/>
      <c r="AF35" s="99"/>
      <c r="AG35" s="98"/>
      <c r="AH35" s="98"/>
      <c r="AI35" s="98"/>
      <c r="AJ35" s="98"/>
      <c r="AK35" s="97"/>
    </row>
    <row r="36" spans="1:37" ht="15" x14ac:dyDescent="0.2">
      <c r="A36" s="31"/>
      <c r="B36" s="117"/>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115"/>
      <c r="AF36" s="99"/>
      <c r="AG36" s="98"/>
      <c r="AH36" s="98"/>
      <c r="AI36" s="98"/>
      <c r="AJ36" s="98"/>
      <c r="AK36" s="97"/>
    </row>
    <row r="37" spans="1:37" ht="15" x14ac:dyDescent="0.2">
      <c r="A37" s="31"/>
      <c r="B37" s="117"/>
      <c r="C37" s="268"/>
      <c r="D37" s="268"/>
      <c r="E37" s="268"/>
      <c r="F37" s="268"/>
      <c r="G37" s="268"/>
      <c r="H37" s="268"/>
      <c r="I37" s="268"/>
      <c r="J37" s="268"/>
      <c r="K37" s="268"/>
      <c r="L37" s="268"/>
      <c r="M37" s="268"/>
      <c r="N37" s="268"/>
      <c r="O37" s="268"/>
      <c r="P37" s="269"/>
      <c r="Q37" s="269"/>
      <c r="R37" s="269"/>
      <c r="S37" s="269"/>
      <c r="T37" s="269"/>
      <c r="U37" s="269"/>
      <c r="V37" s="269"/>
      <c r="W37" s="269"/>
      <c r="X37" s="269"/>
      <c r="Y37" s="269"/>
      <c r="Z37" s="269"/>
      <c r="AA37" s="269"/>
      <c r="AB37" s="269"/>
      <c r="AC37" s="269"/>
      <c r="AD37" s="269"/>
      <c r="AE37" s="115"/>
      <c r="AF37" s="99"/>
      <c r="AG37" s="98"/>
      <c r="AH37" s="98"/>
      <c r="AI37" s="98"/>
      <c r="AJ37" s="98"/>
      <c r="AK37" s="97"/>
    </row>
    <row r="38" spans="1:37" ht="15" x14ac:dyDescent="0.2">
      <c r="A38" s="31"/>
      <c r="B38" s="117"/>
      <c r="C38" s="268"/>
      <c r="D38" s="268"/>
      <c r="E38" s="268"/>
      <c r="F38" s="268"/>
      <c r="G38" s="268"/>
      <c r="H38" s="268"/>
      <c r="I38" s="268"/>
      <c r="J38" s="268"/>
      <c r="K38" s="268"/>
      <c r="L38" s="268"/>
      <c r="M38" s="268"/>
      <c r="N38" s="268"/>
      <c r="O38" s="268"/>
      <c r="P38" s="269"/>
      <c r="Q38" s="269"/>
      <c r="R38" s="269"/>
      <c r="S38" s="269"/>
      <c r="T38" s="269"/>
      <c r="U38" s="269"/>
      <c r="V38" s="269"/>
      <c r="W38" s="269"/>
      <c r="X38" s="269"/>
      <c r="Y38" s="269"/>
      <c r="Z38" s="269"/>
      <c r="AA38" s="269"/>
      <c r="AB38" s="269"/>
      <c r="AC38" s="269"/>
      <c r="AD38" s="269"/>
      <c r="AE38" s="115"/>
      <c r="AF38" s="99"/>
      <c r="AG38" s="98"/>
      <c r="AH38" s="98"/>
      <c r="AI38" s="98"/>
      <c r="AJ38" s="98"/>
      <c r="AK38" s="97"/>
    </row>
    <row r="39" spans="1:37" ht="15" x14ac:dyDescent="0.2">
      <c r="A39" s="821"/>
      <c r="B39" s="821"/>
      <c r="C39" s="270"/>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2"/>
      <c r="AF39" s="272"/>
      <c r="AG39" s="97"/>
      <c r="AH39" s="97"/>
      <c r="AI39" s="97"/>
      <c r="AJ39" s="97"/>
      <c r="AK39" s="97"/>
    </row>
    <row r="40" spans="1:37" x14ac:dyDescent="0.2">
      <c r="A40" s="97"/>
      <c r="C40" s="273"/>
      <c r="D40" s="273"/>
      <c r="E40" s="273"/>
      <c r="F40" s="273"/>
      <c r="G40" s="273"/>
      <c r="H40" s="273"/>
      <c r="I40" s="273"/>
      <c r="J40" s="273"/>
      <c r="K40" s="273"/>
      <c r="L40" s="273"/>
      <c r="M40" s="273"/>
      <c r="N40" s="273"/>
      <c r="O40" s="272"/>
      <c r="P40" s="272"/>
      <c r="Q40" s="272"/>
      <c r="R40" s="272"/>
      <c r="S40" s="272"/>
      <c r="T40" s="272"/>
      <c r="U40" s="272"/>
      <c r="V40" s="272"/>
      <c r="W40" s="272"/>
      <c r="X40" s="272"/>
      <c r="Y40" s="272"/>
      <c r="Z40" s="272"/>
      <c r="AA40" s="272"/>
      <c r="AB40" s="272"/>
      <c r="AC40" s="272"/>
      <c r="AD40" s="272"/>
      <c r="AE40" s="272"/>
      <c r="AF40" s="272"/>
      <c r="AG40" s="97"/>
      <c r="AH40" s="97"/>
      <c r="AI40" s="97"/>
      <c r="AJ40" s="97"/>
      <c r="AK40" s="97"/>
    </row>
    <row r="41" spans="1:37" ht="15" x14ac:dyDescent="0.2">
      <c r="A41" s="149"/>
      <c r="C41" s="273"/>
      <c r="D41" s="273"/>
      <c r="E41" s="273"/>
      <c r="F41" s="273"/>
      <c r="G41" s="273"/>
      <c r="H41" s="273"/>
      <c r="I41" s="273"/>
      <c r="J41" s="273"/>
      <c r="K41" s="273"/>
      <c r="L41" s="273"/>
      <c r="M41" s="273"/>
      <c r="N41" s="273"/>
      <c r="O41" s="272"/>
      <c r="P41" s="272"/>
      <c r="Q41" s="272"/>
      <c r="R41" s="272"/>
      <c r="S41" s="272"/>
      <c r="T41" s="272"/>
      <c r="U41" s="272"/>
      <c r="V41" s="272"/>
      <c r="W41" s="272"/>
      <c r="X41" s="272"/>
      <c r="Y41" s="272"/>
      <c r="Z41" s="272"/>
      <c r="AA41" s="272"/>
      <c r="AB41" s="272"/>
      <c r="AC41" s="272"/>
      <c r="AD41" s="272"/>
      <c r="AE41" s="272"/>
      <c r="AF41" s="272"/>
      <c r="AG41" s="97"/>
      <c r="AH41" s="97"/>
      <c r="AI41" s="97"/>
      <c r="AJ41" s="97"/>
      <c r="AK41" s="97"/>
    </row>
    <row r="42" spans="1:37" ht="15" x14ac:dyDescent="0.2">
      <c r="A42" s="149"/>
      <c r="C42" s="273"/>
      <c r="D42" s="273"/>
      <c r="E42" s="273"/>
      <c r="F42" s="273"/>
      <c r="G42" s="273"/>
      <c r="H42" s="273"/>
      <c r="I42" s="273"/>
      <c r="J42" s="273"/>
      <c r="K42" s="273"/>
      <c r="L42" s="273"/>
      <c r="M42" s="273"/>
      <c r="N42" s="273"/>
      <c r="O42" s="272"/>
      <c r="P42" s="272"/>
      <c r="Q42" s="272"/>
      <c r="R42" s="272"/>
      <c r="S42" s="272"/>
      <c r="T42" s="272"/>
      <c r="U42" s="272"/>
      <c r="V42" s="272"/>
      <c r="W42" s="272"/>
      <c r="X42" s="272"/>
      <c r="Y42" s="272"/>
      <c r="Z42" s="272"/>
      <c r="AA42" s="272"/>
      <c r="AB42" s="272"/>
      <c r="AC42" s="272"/>
      <c r="AD42" s="272"/>
      <c r="AE42" s="272"/>
      <c r="AF42" s="272"/>
      <c r="AG42" s="97"/>
      <c r="AH42" s="97"/>
      <c r="AI42" s="97"/>
      <c r="AJ42" s="97"/>
      <c r="AK42" s="97"/>
    </row>
    <row r="43" spans="1:37" ht="15" x14ac:dyDescent="0.2">
      <c r="A43" s="149"/>
      <c r="C43" s="273"/>
      <c r="D43" s="273"/>
      <c r="E43" s="273"/>
      <c r="F43" s="273"/>
      <c r="G43" s="273"/>
      <c r="H43" s="273"/>
      <c r="I43" s="273"/>
      <c r="J43" s="273"/>
      <c r="K43" s="273"/>
      <c r="L43" s="273"/>
      <c r="M43" s="273"/>
      <c r="N43" s="273"/>
      <c r="O43" s="272"/>
      <c r="P43" s="272"/>
      <c r="Q43" s="272"/>
      <c r="R43" s="272"/>
      <c r="S43" s="272"/>
      <c r="T43" s="272"/>
      <c r="U43" s="272"/>
      <c r="V43" s="272"/>
      <c r="W43" s="272"/>
      <c r="X43" s="272"/>
      <c r="Y43" s="272"/>
      <c r="Z43" s="272"/>
      <c r="AA43" s="272"/>
      <c r="AB43" s="272"/>
      <c r="AC43" s="272"/>
      <c r="AD43" s="272"/>
      <c r="AE43" s="272"/>
      <c r="AF43" s="272"/>
      <c r="AG43" s="97"/>
      <c r="AH43" s="97"/>
      <c r="AI43" s="97"/>
      <c r="AJ43" s="97"/>
      <c r="AK43" s="97"/>
    </row>
    <row r="44" spans="1:37" ht="15" x14ac:dyDescent="0.2">
      <c r="A44" s="149"/>
      <c r="O44" s="97"/>
      <c r="P44" s="97"/>
      <c r="Q44" s="97"/>
      <c r="R44" s="97"/>
      <c r="S44" s="97"/>
      <c r="T44" s="97"/>
      <c r="U44" s="97"/>
      <c r="V44" s="97"/>
      <c r="W44" s="97"/>
      <c r="X44" s="97"/>
      <c r="Y44" s="97"/>
      <c r="Z44" s="97"/>
      <c r="AA44" s="97"/>
      <c r="AB44" s="97"/>
      <c r="AC44" s="97"/>
      <c r="AD44" s="97"/>
      <c r="AE44" s="97"/>
      <c r="AF44" s="97"/>
      <c r="AG44" s="97"/>
      <c r="AH44" s="97"/>
      <c r="AI44" s="97"/>
    </row>
    <row r="45" spans="1:37" ht="15" x14ac:dyDescent="0.2">
      <c r="A45" s="149"/>
      <c r="O45" s="97"/>
      <c r="P45" s="97"/>
      <c r="Q45" s="97"/>
      <c r="R45" s="97"/>
      <c r="S45" s="97"/>
      <c r="T45" s="97"/>
      <c r="U45" s="97"/>
      <c r="V45" s="97"/>
      <c r="W45" s="97"/>
      <c r="X45" s="97"/>
      <c r="Y45" s="97"/>
      <c r="Z45" s="97"/>
      <c r="AA45" s="97"/>
      <c r="AB45" s="97"/>
      <c r="AC45" s="97"/>
      <c r="AD45" s="97"/>
      <c r="AE45" s="97"/>
      <c r="AF45" s="97"/>
      <c r="AG45" s="97"/>
      <c r="AH45" s="97"/>
      <c r="AI45" s="97"/>
    </row>
    <row r="46" spans="1:37" x14ac:dyDescent="0.2">
      <c r="O46" s="97"/>
      <c r="P46" s="97"/>
      <c r="Q46" s="97"/>
      <c r="R46" s="97"/>
      <c r="S46" s="97"/>
      <c r="T46" s="97"/>
      <c r="U46" s="97"/>
      <c r="V46" s="97"/>
      <c r="W46" s="97"/>
      <c r="X46" s="97"/>
      <c r="Y46" s="97"/>
      <c r="Z46" s="97"/>
      <c r="AA46" s="97"/>
      <c r="AB46" s="97"/>
      <c r="AC46" s="97"/>
      <c r="AD46" s="97"/>
      <c r="AE46" s="97"/>
      <c r="AF46" s="97"/>
      <c r="AG46" s="97"/>
      <c r="AH46" s="97"/>
      <c r="AI46" s="97"/>
    </row>
    <row r="47" spans="1:37" x14ac:dyDescent="0.2">
      <c r="O47" s="97"/>
      <c r="P47" s="97"/>
      <c r="Q47" s="97"/>
      <c r="R47" s="97"/>
      <c r="S47" s="97"/>
      <c r="T47" s="97"/>
      <c r="U47" s="97"/>
      <c r="V47" s="97"/>
      <c r="W47" s="97"/>
      <c r="X47" s="97"/>
      <c r="Y47" s="97"/>
      <c r="Z47" s="97"/>
      <c r="AA47" s="97"/>
      <c r="AB47" s="97"/>
      <c r="AC47" s="97"/>
      <c r="AD47" s="97"/>
      <c r="AE47" s="97"/>
      <c r="AF47" s="97"/>
      <c r="AG47" s="97"/>
      <c r="AH47" s="97"/>
      <c r="AI47" s="97"/>
    </row>
    <row r="48" spans="1:37" x14ac:dyDescent="0.2">
      <c r="O48" s="97"/>
      <c r="P48" s="97"/>
      <c r="Q48" s="97"/>
      <c r="R48" s="97"/>
      <c r="S48" s="97"/>
      <c r="T48" s="97"/>
      <c r="U48" s="97"/>
      <c r="V48" s="97"/>
      <c r="W48" s="97"/>
      <c r="X48" s="97"/>
      <c r="Y48" s="97"/>
      <c r="Z48" s="97"/>
      <c r="AA48" s="97"/>
      <c r="AB48" s="97"/>
      <c r="AC48" s="97"/>
      <c r="AD48" s="97"/>
      <c r="AE48" s="97"/>
      <c r="AF48" s="97"/>
      <c r="AG48" s="97"/>
      <c r="AH48" s="97"/>
      <c r="AI48" s="97"/>
    </row>
    <row r="49" spans="15:35" x14ac:dyDescent="0.2">
      <c r="O49" s="97"/>
      <c r="P49" s="97"/>
      <c r="Q49" s="97"/>
      <c r="R49" s="97"/>
      <c r="S49" s="97"/>
      <c r="T49" s="97"/>
      <c r="U49" s="97"/>
      <c r="V49" s="97"/>
      <c r="W49" s="97"/>
      <c r="X49" s="97"/>
      <c r="Y49" s="97"/>
      <c r="Z49" s="97"/>
      <c r="AA49" s="97"/>
      <c r="AB49" s="97"/>
      <c r="AC49" s="97"/>
      <c r="AD49" s="97"/>
      <c r="AE49" s="97"/>
      <c r="AF49" s="97"/>
      <c r="AG49" s="97"/>
      <c r="AH49" s="97"/>
      <c r="AI49" s="97"/>
    </row>
    <row r="50" spans="15:35" x14ac:dyDescent="0.2">
      <c r="O50" s="97"/>
      <c r="P50" s="97"/>
      <c r="Q50" s="97"/>
      <c r="R50" s="97"/>
      <c r="S50" s="97"/>
      <c r="T50" s="97"/>
      <c r="U50" s="97"/>
      <c r="V50" s="97"/>
      <c r="W50" s="97"/>
      <c r="X50" s="97"/>
      <c r="Y50" s="97"/>
      <c r="Z50" s="97"/>
      <c r="AA50" s="97"/>
      <c r="AB50" s="97"/>
      <c r="AC50" s="97"/>
      <c r="AD50" s="97"/>
    </row>
    <row r="51" spans="15:35" x14ac:dyDescent="0.2">
      <c r="O51" s="97"/>
      <c r="P51" s="97"/>
      <c r="Q51" s="97"/>
      <c r="R51" s="97"/>
      <c r="S51" s="97"/>
      <c r="T51" s="97"/>
      <c r="U51" s="97"/>
      <c r="V51" s="97"/>
      <c r="W51" s="97"/>
      <c r="X51" s="97"/>
      <c r="Y51" s="97"/>
      <c r="Z51" s="97"/>
      <c r="AA51" s="97"/>
      <c r="AB51" s="97"/>
      <c r="AC51" s="97"/>
      <c r="AD51" s="97"/>
    </row>
    <row r="52" spans="15:35" x14ac:dyDescent="0.2">
      <c r="O52" s="97"/>
      <c r="P52" s="97"/>
      <c r="Q52" s="97"/>
      <c r="R52" s="97"/>
      <c r="S52" s="97"/>
      <c r="T52" s="97"/>
      <c r="U52" s="97"/>
      <c r="V52" s="97"/>
      <c r="W52" s="97"/>
      <c r="X52" s="97"/>
      <c r="Y52" s="97"/>
      <c r="Z52" s="97"/>
      <c r="AA52" s="97"/>
      <c r="AB52" s="97"/>
      <c r="AC52" s="97"/>
      <c r="AD52" s="97"/>
    </row>
    <row r="53" spans="15:35" x14ac:dyDescent="0.2">
      <c r="O53" s="97"/>
      <c r="P53" s="97"/>
      <c r="Q53" s="97"/>
      <c r="R53" s="97"/>
      <c r="S53" s="97"/>
      <c r="T53" s="97"/>
      <c r="U53" s="97"/>
      <c r="V53" s="97"/>
      <c r="W53" s="97"/>
      <c r="X53" s="97"/>
      <c r="Y53" s="97"/>
      <c r="Z53" s="97"/>
      <c r="AA53" s="97"/>
      <c r="AB53" s="97"/>
      <c r="AC53" s="97"/>
      <c r="AD53" s="97"/>
    </row>
  </sheetData>
  <mergeCells count="52">
    <mergeCell ref="N16:O16"/>
    <mergeCell ref="N17:O17"/>
    <mergeCell ref="N18:O18"/>
    <mergeCell ref="L16:M16"/>
    <mergeCell ref="L17:M17"/>
    <mergeCell ref="L18:M18"/>
    <mergeCell ref="O3:O4"/>
    <mergeCell ref="A9:J9"/>
    <mergeCell ref="A15:B15"/>
    <mergeCell ref="D13:E13"/>
    <mergeCell ref="D15:E15"/>
    <mergeCell ref="F13:G13"/>
    <mergeCell ref="F15:G15"/>
    <mergeCell ref="H13:I13"/>
    <mergeCell ref="H15:I15"/>
    <mergeCell ref="N13:O13"/>
    <mergeCell ref="N15:O15"/>
    <mergeCell ref="J13:K13"/>
    <mergeCell ref="J15:K15"/>
    <mergeCell ref="L13:M13"/>
    <mergeCell ref="L15:M15"/>
    <mergeCell ref="A13:B13"/>
    <mergeCell ref="F16:G16"/>
    <mergeCell ref="F17:G17"/>
    <mergeCell ref="F18:G18"/>
    <mergeCell ref="H16:I16"/>
    <mergeCell ref="H17:I17"/>
    <mergeCell ref="H18:I18"/>
    <mergeCell ref="J16:K16"/>
    <mergeCell ref="J17:K17"/>
    <mergeCell ref="J18:K18"/>
    <mergeCell ref="A39:B39"/>
    <mergeCell ref="A16:B16"/>
    <mergeCell ref="A17:B17"/>
    <mergeCell ref="D16:E16"/>
    <mergeCell ref="D17:E17"/>
    <mergeCell ref="A22:C22"/>
    <mergeCell ref="A24:C24"/>
    <mergeCell ref="A25:C25"/>
    <mergeCell ref="A29:B29"/>
    <mergeCell ref="A30:B30"/>
    <mergeCell ref="A32:B32"/>
    <mergeCell ref="A33:B33"/>
    <mergeCell ref="A18:B18"/>
    <mergeCell ref="A31:B31"/>
    <mergeCell ref="A28:B28"/>
    <mergeCell ref="A27:C27"/>
    <mergeCell ref="D18:E18"/>
    <mergeCell ref="A19:C19"/>
    <mergeCell ref="A23:C23"/>
    <mergeCell ref="A21:C21"/>
    <mergeCell ref="A20:C20"/>
  </mergeCells>
  <hyperlinks>
    <hyperlink ref="O3:O4" location="Inhalt!A1" display="zurück zum Inhalt" xr:uid="{6004FFE1-3458-4CE9-8165-5A1F05690085}"/>
  </hyperlinks>
  <pageMargins left="0.7" right="0.7" top="0.78740157499999996" bottom="0.78740157499999996"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AA93-9F95-456E-8C99-82CA4B9ABE0D}">
  <sheetPr>
    <tabColor theme="6"/>
  </sheetPr>
  <dimension ref="A1:AK48"/>
  <sheetViews>
    <sheetView showGridLines="0" workbookViewId="0">
      <selection activeCell="E19" sqref="E19"/>
    </sheetView>
  </sheetViews>
  <sheetFormatPr baseColWidth="10" defaultColWidth="11.42578125" defaultRowHeight="12.75" x14ac:dyDescent="0.2"/>
  <cols>
    <col min="1" max="1" width="24.5703125" customWidth="1"/>
    <col min="2" max="2" width="17.42578125" customWidth="1"/>
    <col min="3" max="3" width="15.5703125" customWidth="1"/>
    <col min="4" max="15" width="20.85546875" customWidth="1"/>
    <col min="16" max="16" width="92" customWidth="1"/>
    <col min="17" max="30" width="15.5703125" customWidth="1"/>
  </cols>
  <sheetData>
    <row r="1" spans="1:37" x14ac:dyDescent="0.2">
      <c r="A1" s="7"/>
      <c r="B1" s="7"/>
      <c r="C1" s="7"/>
      <c r="D1" s="7"/>
      <c r="E1" s="7"/>
      <c r="F1" s="7"/>
      <c r="G1" s="7"/>
    </row>
    <row r="2" spans="1:37" ht="22.5" x14ac:dyDescent="0.3">
      <c r="A2" s="322" t="s">
        <v>391</v>
      </c>
      <c r="B2" s="322"/>
      <c r="C2" s="322"/>
      <c r="D2" s="8"/>
      <c r="F2" s="8"/>
      <c r="G2" s="7"/>
      <c r="J2" s="333"/>
      <c r="K2" s="333"/>
      <c r="L2" s="333"/>
      <c r="M2" s="333"/>
      <c r="N2" s="333"/>
      <c r="O2" s="783" t="s">
        <v>100</v>
      </c>
      <c r="AE2" s="97"/>
      <c r="AF2" s="97"/>
      <c r="AG2" s="97"/>
      <c r="AH2" s="97"/>
      <c r="AI2" s="97"/>
      <c r="AJ2" s="97"/>
      <c r="AK2" s="97"/>
    </row>
    <row r="3" spans="1:37" ht="15" x14ac:dyDescent="0.2">
      <c r="A3" s="7"/>
      <c r="B3" s="7"/>
      <c r="C3" s="7"/>
      <c r="D3" s="10"/>
      <c r="F3" s="7"/>
      <c r="G3" s="7"/>
      <c r="J3" s="333"/>
      <c r="K3" s="333"/>
      <c r="L3" s="333"/>
      <c r="M3" s="333"/>
      <c r="N3" s="333"/>
      <c r="O3" s="783"/>
      <c r="AE3" s="97"/>
      <c r="AF3" s="97"/>
      <c r="AG3" s="97"/>
      <c r="AH3" s="97"/>
      <c r="AI3" s="97"/>
      <c r="AJ3" s="97"/>
      <c r="AK3" s="97"/>
    </row>
    <row r="4" spans="1:37" x14ac:dyDescent="0.2">
      <c r="A4" s="21" t="s">
        <v>24</v>
      </c>
      <c r="B4" s="5"/>
      <c r="C4" s="12">
        <f>Stammdaten!B15</f>
        <v>0</v>
      </c>
      <c r="D4" s="9"/>
      <c r="E4" s="6"/>
      <c r="F4" s="6"/>
      <c r="G4" s="9"/>
      <c r="AE4" s="97"/>
      <c r="AF4" s="97"/>
      <c r="AG4" s="97"/>
      <c r="AH4" s="97"/>
      <c r="AI4" s="97"/>
      <c r="AJ4" s="97"/>
      <c r="AK4" s="97"/>
    </row>
    <row r="5" spans="1:37" ht="13.5" thickBot="1" x14ac:dyDescent="0.25">
      <c r="A5" s="51" t="s">
        <v>25</v>
      </c>
      <c r="B5" s="11"/>
      <c r="C5" s="26">
        <f>Stammdaten!A10</f>
        <v>0</v>
      </c>
      <c r="D5" s="11"/>
      <c r="E5" s="11"/>
      <c r="F5" s="11"/>
      <c r="G5" s="11"/>
      <c r="H5" s="111"/>
      <c r="I5" s="111"/>
      <c r="J5" s="111"/>
      <c r="K5" s="111"/>
      <c r="L5" s="111"/>
      <c r="M5" s="111"/>
      <c r="N5" s="111"/>
      <c r="O5" s="111"/>
      <c r="AE5" s="97"/>
      <c r="AF5" s="97"/>
      <c r="AG5" s="97"/>
      <c r="AH5" s="97"/>
      <c r="AI5" s="97"/>
      <c r="AJ5" s="97"/>
      <c r="AK5" s="97"/>
    </row>
    <row r="6" spans="1:37" x14ac:dyDescent="0.2">
      <c r="AE6" s="97"/>
      <c r="AF6" s="97"/>
      <c r="AG6" s="97"/>
      <c r="AH6" s="97"/>
      <c r="AI6" s="97"/>
      <c r="AJ6" s="97"/>
      <c r="AK6" s="97"/>
    </row>
    <row r="7" spans="1:37" x14ac:dyDescent="0.2">
      <c r="AE7" s="97"/>
      <c r="AF7" s="97"/>
      <c r="AG7" s="97"/>
      <c r="AH7" s="97"/>
      <c r="AI7" s="97"/>
      <c r="AJ7" s="97"/>
      <c r="AK7" s="97"/>
    </row>
    <row r="8" spans="1:37" ht="15" x14ac:dyDescent="0.2">
      <c r="A8" s="70" t="s">
        <v>214</v>
      </c>
      <c r="B8" s="243"/>
      <c r="C8" s="122"/>
      <c r="D8" s="122"/>
      <c r="E8" s="122"/>
      <c r="F8" s="122"/>
      <c r="G8" s="122"/>
      <c r="H8" s="122"/>
      <c r="I8" s="122"/>
      <c r="J8" s="122"/>
      <c r="K8" s="122"/>
      <c r="L8" s="122"/>
      <c r="M8" s="122"/>
      <c r="N8" s="122"/>
      <c r="O8" s="123"/>
      <c r="AE8" s="97"/>
      <c r="AF8" s="97"/>
      <c r="AG8" s="97"/>
      <c r="AH8" s="97"/>
      <c r="AI8" s="97"/>
      <c r="AJ8" s="97"/>
      <c r="AK8" s="97"/>
    </row>
    <row r="9" spans="1:37" ht="81.599999999999994" customHeight="1" x14ac:dyDescent="0.2">
      <c r="A9" s="828" t="s">
        <v>392</v>
      </c>
      <c r="B9" s="829"/>
      <c r="C9" s="829"/>
      <c r="D9" s="829"/>
      <c r="E9" s="829"/>
      <c r="F9" s="829"/>
      <c r="G9" s="829"/>
      <c r="H9" s="244"/>
      <c r="I9" s="244"/>
      <c r="J9" s="244"/>
      <c r="K9" s="244"/>
      <c r="L9" s="244"/>
      <c r="M9" s="244"/>
      <c r="N9" s="244"/>
      <c r="O9" s="245"/>
      <c r="P9" s="244"/>
      <c r="Q9" s="244"/>
      <c r="R9" s="244"/>
      <c r="S9" s="244"/>
      <c r="T9" s="244"/>
      <c r="U9" s="244"/>
      <c r="V9" s="244"/>
      <c r="W9" s="244"/>
      <c r="X9" s="244"/>
      <c r="Y9" s="244"/>
      <c r="Z9" s="244"/>
      <c r="AA9" s="244"/>
      <c r="AB9" s="244"/>
      <c r="AC9" s="244"/>
      <c r="AD9" s="244"/>
      <c r="AE9" s="97"/>
      <c r="AF9" s="97"/>
      <c r="AG9" s="97"/>
      <c r="AH9" s="97"/>
      <c r="AI9" s="97"/>
      <c r="AJ9" s="97"/>
      <c r="AK9" s="97"/>
    </row>
    <row r="10" spans="1:37" ht="15" x14ac:dyDescent="0.2">
      <c r="A10" s="246"/>
      <c r="B10" s="247"/>
      <c r="C10" s="247"/>
      <c r="D10" s="247"/>
      <c r="E10" s="247"/>
      <c r="F10" s="247"/>
      <c r="G10" s="248"/>
      <c r="H10" s="249"/>
      <c r="I10" s="249"/>
      <c r="J10" s="249"/>
      <c r="K10" s="249"/>
      <c r="L10" s="249"/>
      <c r="M10" s="249"/>
      <c r="N10" s="249"/>
      <c r="O10" s="250"/>
      <c r="P10" s="244"/>
      <c r="Q10" s="244"/>
      <c r="R10" s="244"/>
      <c r="S10" s="244"/>
      <c r="T10" s="244"/>
      <c r="U10" s="244"/>
      <c r="V10" s="244"/>
      <c r="W10" s="244"/>
      <c r="X10" s="244"/>
      <c r="Y10" s="244"/>
      <c r="Z10" s="244"/>
      <c r="AA10" s="244"/>
      <c r="AB10" s="244"/>
      <c r="AC10" s="244"/>
      <c r="AD10" s="244"/>
      <c r="AE10" s="97"/>
      <c r="AF10" s="97"/>
      <c r="AG10" s="97"/>
      <c r="AH10" s="97"/>
      <c r="AI10" s="97"/>
      <c r="AJ10" s="97"/>
      <c r="AK10" s="97"/>
    </row>
    <row r="11" spans="1:37" ht="15" x14ac:dyDescent="0.2">
      <c r="A11" s="149"/>
      <c r="B11" s="251"/>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97"/>
      <c r="AF11" s="97"/>
      <c r="AG11" s="97"/>
      <c r="AH11" s="97"/>
      <c r="AI11" s="97"/>
      <c r="AJ11" s="97"/>
      <c r="AK11" s="97"/>
    </row>
    <row r="12" spans="1:37" x14ac:dyDescent="0.2">
      <c r="O12" s="253"/>
      <c r="P12" s="253"/>
      <c r="Q12" s="253"/>
      <c r="R12" s="253"/>
      <c r="S12" s="253"/>
      <c r="T12" s="253"/>
      <c r="U12" s="253"/>
      <c r="V12" s="253"/>
      <c r="W12" s="253"/>
      <c r="X12" s="253"/>
      <c r="Y12" s="253"/>
      <c r="Z12" s="253"/>
      <c r="AA12" s="253"/>
      <c r="AB12" s="253"/>
      <c r="AC12" s="253"/>
      <c r="AD12" s="253"/>
      <c r="AE12" s="97"/>
      <c r="AF12" s="97"/>
      <c r="AG12" s="97"/>
      <c r="AH12" s="97"/>
      <c r="AI12" s="97"/>
      <c r="AJ12" s="97"/>
      <c r="AK12" s="97"/>
    </row>
    <row r="13" spans="1:37" ht="15" x14ac:dyDescent="0.2">
      <c r="A13" s="719" t="s">
        <v>258</v>
      </c>
      <c r="B13" s="721"/>
      <c r="C13" s="17" t="s">
        <v>142</v>
      </c>
      <c r="D13" s="845">
        <f>Stammdaten!D31</f>
        <v>2023</v>
      </c>
      <c r="E13" s="846"/>
      <c r="F13" s="845">
        <f>D13+1</f>
        <v>2024</v>
      </c>
      <c r="G13" s="846"/>
      <c r="H13" s="845">
        <f t="shared" ref="H13" si="0">F13+1</f>
        <v>2025</v>
      </c>
      <c r="I13" s="846"/>
      <c r="J13" s="845">
        <f t="shared" ref="J13" si="1">H13+1</f>
        <v>2026</v>
      </c>
      <c r="K13" s="846"/>
      <c r="L13" s="845">
        <f t="shared" ref="L13" si="2">J13+1</f>
        <v>2027</v>
      </c>
      <c r="M13" s="846"/>
      <c r="N13" s="845">
        <f t="shared" ref="N13" si="3">L13+1</f>
        <v>2028</v>
      </c>
      <c r="O13" s="846"/>
      <c r="P13" s="253"/>
      <c r="Q13" s="253"/>
      <c r="R13" s="253"/>
      <c r="S13" s="253"/>
      <c r="T13" s="253"/>
      <c r="U13" s="253"/>
      <c r="V13" s="253"/>
      <c r="W13" s="253"/>
      <c r="X13" s="253"/>
      <c r="Y13" s="253"/>
      <c r="Z13" s="253"/>
      <c r="AA13" s="253"/>
      <c r="AB13" s="253"/>
      <c r="AC13" s="253"/>
      <c r="AD13" s="253"/>
      <c r="AE13" s="97"/>
      <c r="AF13" s="97"/>
      <c r="AG13" s="97"/>
      <c r="AH13" s="97"/>
      <c r="AI13" s="97"/>
      <c r="AJ13" s="97"/>
      <c r="AK13" s="97"/>
    </row>
    <row r="14" spans="1:37" ht="15" x14ac:dyDescent="0.2">
      <c r="A14" s="93"/>
      <c r="B14" s="93"/>
      <c r="C14" s="32"/>
      <c r="D14" s="14"/>
      <c r="E14" s="14"/>
      <c r="F14" s="14"/>
      <c r="G14" s="14"/>
      <c r="H14" s="14"/>
      <c r="I14" s="14"/>
      <c r="J14" s="14"/>
      <c r="K14" s="14"/>
      <c r="L14" s="14"/>
      <c r="M14" s="14"/>
      <c r="N14" s="14"/>
      <c r="O14" s="14"/>
      <c r="P14" s="32"/>
      <c r="Q14" s="32"/>
      <c r="R14" s="32"/>
      <c r="S14" s="32"/>
      <c r="T14" s="32"/>
      <c r="U14" s="32"/>
      <c r="V14" s="32"/>
      <c r="W14" s="32"/>
      <c r="X14" s="32"/>
      <c r="Y14" s="32"/>
      <c r="Z14" s="32"/>
      <c r="AA14" s="32"/>
      <c r="AB14" s="32"/>
      <c r="AC14" s="32"/>
      <c r="AD14" s="32"/>
      <c r="AE14" s="97"/>
      <c r="AF14" s="97"/>
      <c r="AG14" s="97"/>
      <c r="AH14" s="97"/>
      <c r="AI14" s="97"/>
      <c r="AJ14" s="97"/>
      <c r="AK14" s="97"/>
    </row>
    <row r="15" spans="1:37" ht="28.5" x14ac:dyDescent="0.2">
      <c r="A15" s="826" t="s">
        <v>369</v>
      </c>
      <c r="B15" s="827"/>
      <c r="C15" s="256" t="s">
        <v>370</v>
      </c>
      <c r="D15" s="841"/>
      <c r="E15" s="842"/>
      <c r="F15" s="841"/>
      <c r="G15" s="842"/>
      <c r="H15" s="841"/>
      <c r="I15" s="842"/>
      <c r="J15" s="841"/>
      <c r="K15" s="842"/>
      <c r="L15" s="841"/>
      <c r="M15" s="842"/>
      <c r="N15" s="841"/>
      <c r="O15" s="842"/>
      <c r="P15" s="261" t="s">
        <v>393</v>
      </c>
      <c r="Q15" s="258"/>
      <c r="R15" s="258"/>
      <c r="S15" s="258"/>
      <c r="T15" s="258"/>
      <c r="U15" s="258"/>
      <c r="V15" s="258"/>
      <c r="W15" s="258"/>
      <c r="X15" s="258"/>
      <c r="Y15" s="258"/>
      <c r="Z15" s="258"/>
      <c r="AA15" s="258"/>
      <c r="AB15" s="258"/>
      <c r="AC15" s="258"/>
      <c r="AD15" s="258"/>
      <c r="AE15" s="115"/>
      <c r="AF15" s="99"/>
      <c r="AG15" s="98"/>
      <c r="AH15" s="98"/>
      <c r="AI15" s="98"/>
      <c r="AJ15" s="98"/>
      <c r="AK15" s="97"/>
    </row>
    <row r="16" spans="1:37" ht="45" x14ac:dyDescent="0.2">
      <c r="A16" s="826" t="s">
        <v>388</v>
      </c>
      <c r="B16" s="839"/>
      <c r="C16" s="839"/>
      <c r="D16" s="331" t="s">
        <v>389</v>
      </c>
      <c r="E16" s="332" t="s">
        <v>390</v>
      </c>
      <c r="F16" s="331" t="s">
        <v>389</v>
      </c>
      <c r="G16" s="332" t="s">
        <v>390</v>
      </c>
      <c r="H16" s="331" t="s">
        <v>389</v>
      </c>
      <c r="I16" s="332" t="s">
        <v>390</v>
      </c>
      <c r="J16" s="331" t="s">
        <v>389</v>
      </c>
      <c r="K16" s="332" t="s">
        <v>390</v>
      </c>
      <c r="L16" s="331" t="s">
        <v>389</v>
      </c>
      <c r="M16" s="332" t="s">
        <v>390</v>
      </c>
      <c r="N16" s="331" t="s">
        <v>389</v>
      </c>
      <c r="O16" s="332" t="s">
        <v>390</v>
      </c>
      <c r="P16" s="261"/>
      <c r="Q16" s="258"/>
      <c r="R16" s="258"/>
      <c r="S16" s="258"/>
      <c r="T16" s="258"/>
      <c r="U16" s="258"/>
      <c r="V16" s="258"/>
      <c r="W16" s="258"/>
      <c r="X16" s="258"/>
      <c r="Y16" s="258"/>
      <c r="Z16" s="258"/>
      <c r="AA16" s="258"/>
      <c r="AB16" s="258"/>
      <c r="AC16" s="258"/>
      <c r="AD16" s="258"/>
      <c r="AE16" s="115"/>
      <c r="AF16" s="99"/>
      <c r="AG16" s="98"/>
      <c r="AH16" s="98"/>
      <c r="AI16" s="98"/>
      <c r="AJ16" s="98"/>
      <c r="AK16" s="97"/>
    </row>
    <row r="17" spans="1:37" ht="26.45" customHeight="1" x14ac:dyDescent="0.2">
      <c r="A17" s="835" t="s">
        <v>372</v>
      </c>
      <c r="B17" s="840"/>
      <c r="C17" s="836"/>
      <c r="D17" s="466"/>
      <c r="E17" s="467"/>
      <c r="F17" s="466"/>
      <c r="G17" s="467"/>
      <c r="H17" s="466"/>
      <c r="I17" s="467"/>
      <c r="J17" s="466"/>
      <c r="K17" s="467"/>
      <c r="L17" s="466"/>
      <c r="M17" s="467"/>
      <c r="N17" s="466"/>
      <c r="O17" s="467"/>
      <c r="P17" s="261"/>
      <c r="Q17" s="258"/>
      <c r="R17" s="258"/>
      <c r="S17" s="258"/>
      <c r="T17" s="258"/>
      <c r="U17" s="258"/>
      <c r="V17" s="258"/>
      <c r="W17" s="258"/>
      <c r="X17" s="258"/>
      <c r="Y17" s="258"/>
      <c r="Z17" s="258"/>
      <c r="AA17" s="258"/>
      <c r="AB17" s="258"/>
      <c r="AC17" s="258"/>
      <c r="AD17" s="258"/>
      <c r="AE17" s="115"/>
      <c r="AF17" s="99"/>
      <c r="AG17" s="98"/>
      <c r="AH17" s="98"/>
      <c r="AI17" s="98"/>
      <c r="AJ17" s="98"/>
      <c r="AK17" s="97"/>
    </row>
    <row r="18" spans="1:37" ht="26.45" customHeight="1" x14ac:dyDescent="0.2">
      <c r="A18" s="835" t="s">
        <v>373</v>
      </c>
      <c r="B18" s="840"/>
      <c r="C18" s="836"/>
      <c r="D18" s="466"/>
      <c r="E18" s="467"/>
      <c r="F18" s="466"/>
      <c r="G18" s="467"/>
      <c r="H18" s="466"/>
      <c r="I18" s="467"/>
      <c r="J18" s="466"/>
      <c r="K18" s="467"/>
      <c r="L18" s="466"/>
      <c r="M18" s="467"/>
      <c r="N18" s="466"/>
      <c r="O18" s="467"/>
      <c r="P18" s="261"/>
      <c r="Q18" s="258"/>
      <c r="R18" s="258"/>
      <c r="S18" s="258"/>
      <c r="T18" s="258"/>
      <c r="U18" s="258"/>
      <c r="V18" s="258"/>
      <c r="W18" s="258"/>
      <c r="X18" s="258"/>
      <c r="Y18" s="258"/>
      <c r="Z18" s="258"/>
      <c r="AA18" s="258"/>
      <c r="AB18" s="258"/>
      <c r="AC18" s="258"/>
      <c r="AD18" s="258"/>
      <c r="AE18" s="115"/>
      <c r="AF18" s="99"/>
      <c r="AG18" s="98"/>
      <c r="AH18" s="98"/>
      <c r="AI18" s="98"/>
      <c r="AJ18" s="98"/>
      <c r="AK18" s="97"/>
    </row>
    <row r="19" spans="1:37" ht="26.45" customHeight="1" x14ac:dyDescent="0.2">
      <c r="A19" s="835" t="s">
        <v>284</v>
      </c>
      <c r="B19" s="840"/>
      <c r="C19" s="836"/>
      <c r="D19" s="466"/>
      <c r="E19" s="467"/>
      <c r="F19" s="466"/>
      <c r="G19" s="467"/>
      <c r="H19" s="466"/>
      <c r="I19" s="467"/>
      <c r="J19" s="466"/>
      <c r="K19" s="467"/>
      <c r="L19" s="466"/>
      <c r="M19" s="467"/>
      <c r="N19" s="466"/>
      <c r="O19" s="467"/>
      <c r="P19" s="261" t="s">
        <v>394</v>
      </c>
      <c r="Q19" s="258"/>
      <c r="R19" s="258"/>
      <c r="S19" s="258"/>
      <c r="T19" s="258"/>
      <c r="U19" s="258"/>
      <c r="V19" s="258"/>
      <c r="W19" s="258"/>
      <c r="X19" s="258"/>
      <c r="Y19" s="258"/>
      <c r="Z19" s="258"/>
      <c r="AA19" s="258"/>
      <c r="AB19" s="258"/>
      <c r="AC19" s="258"/>
      <c r="AD19" s="258"/>
      <c r="AE19" s="115"/>
      <c r="AF19" s="99"/>
      <c r="AG19" s="98"/>
      <c r="AH19" s="98"/>
      <c r="AI19" s="98"/>
      <c r="AJ19" s="98"/>
      <c r="AK19" s="97"/>
    </row>
    <row r="20" spans="1:37" ht="26.45" customHeight="1" x14ac:dyDescent="0.2">
      <c r="A20" s="835" t="s">
        <v>375</v>
      </c>
      <c r="B20" s="840"/>
      <c r="C20" s="836"/>
      <c r="D20" s="257"/>
      <c r="E20" s="257"/>
      <c r="F20" s="257"/>
      <c r="G20" s="257"/>
      <c r="H20" s="257"/>
      <c r="I20" s="257"/>
      <c r="J20" s="257"/>
      <c r="K20" s="257"/>
      <c r="L20" s="257"/>
      <c r="M20" s="257"/>
      <c r="N20" s="257"/>
      <c r="O20" s="257"/>
      <c r="Q20" s="258"/>
      <c r="R20" s="258"/>
      <c r="S20" s="258"/>
      <c r="T20" s="258"/>
      <c r="U20" s="258"/>
      <c r="V20" s="258"/>
      <c r="W20" s="258"/>
      <c r="X20" s="258"/>
      <c r="Y20" s="258"/>
      <c r="Z20" s="258"/>
      <c r="AA20" s="258"/>
      <c r="AB20" s="258"/>
      <c r="AC20" s="258"/>
      <c r="AD20" s="258"/>
      <c r="AE20" s="115"/>
      <c r="AF20" s="99"/>
      <c r="AG20" s="98"/>
      <c r="AH20" s="98"/>
      <c r="AI20" s="98"/>
      <c r="AJ20" s="98"/>
      <c r="AK20" s="97"/>
    </row>
    <row r="21" spans="1:37" ht="26.45" customHeight="1" x14ac:dyDescent="0.2">
      <c r="A21" s="835" t="s">
        <v>376</v>
      </c>
      <c r="B21" s="840" t="s">
        <v>281</v>
      </c>
      <c r="C21" s="836"/>
      <c r="D21" s="126"/>
      <c r="E21" s="126"/>
      <c r="F21" s="126"/>
      <c r="G21" s="126"/>
      <c r="H21" s="126"/>
      <c r="I21" s="126"/>
      <c r="J21" s="126"/>
      <c r="K21" s="126"/>
      <c r="L21" s="126"/>
      <c r="M21" s="126"/>
      <c r="N21" s="126"/>
      <c r="O21" s="126"/>
      <c r="P21" s="261"/>
      <c r="Q21" s="258"/>
      <c r="R21" s="258"/>
      <c r="S21" s="258"/>
      <c r="T21" s="258"/>
      <c r="U21" s="258"/>
      <c r="V21" s="258"/>
      <c r="W21" s="258"/>
      <c r="X21" s="258"/>
      <c r="Y21" s="258"/>
      <c r="Z21" s="258"/>
      <c r="AA21" s="258"/>
      <c r="AB21" s="258"/>
      <c r="AC21" s="258"/>
      <c r="AD21" s="258"/>
      <c r="AE21" s="115"/>
      <c r="AF21" s="99"/>
      <c r="AG21" s="98"/>
      <c r="AH21" s="98"/>
      <c r="AI21" s="98"/>
      <c r="AJ21" s="98"/>
      <c r="AK21" s="97"/>
    </row>
    <row r="22" spans="1:37" ht="26.45" customHeight="1" x14ac:dyDescent="0.2">
      <c r="A22" s="835" t="s">
        <v>378</v>
      </c>
      <c r="B22" s="840" t="s">
        <v>378</v>
      </c>
      <c r="C22" s="836"/>
      <c r="D22" s="126"/>
      <c r="E22" s="126"/>
      <c r="F22" s="126"/>
      <c r="G22" s="126"/>
      <c r="H22" s="126"/>
      <c r="I22" s="126"/>
      <c r="J22" s="126"/>
      <c r="K22" s="126"/>
      <c r="L22" s="126"/>
      <c r="M22" s="126"/>
      <c r="N22" s="126"/>
      <c r="O22" s="126"/>
      <c r="P22" s="261" t="s">
        <v>395</v>
      </c>
      <c r="Q22" s="258"/>
      <c r="R22" s="258"/>
      <c r="S22" s="258"/>
      <c r="T22" s="258"/>
      <c r="U22" s="258"/>
      <c r="V22" s="258"/>
      <c r="W22" s="258"/>
      <c r="X22" s="258"/>
      <c r="Y22" s="258"/>
      <c r="Z22" s="258"/>
      <c r="AA22" s="258"/>
      <c r="AB22" s="258"/>
      <c r="AC22" s="258"/>
      <c r="AD22" s="258"/>
      <c r="AE22" s="115"/>
      <c r="AF22" s="99"/>
      <c r="AG22" s="98"/>
      <c r="AH22" s="98"/>
      <c r="AI22" s="98"/>
      <c r="AJ22" s="98"/>
      <c r="AK22" s="97"/>
    </row>
    <row r="23" spans="1:37" ht="15" x14ac:dyDescent="0.2">
      <c r="A23" s="31"/>
      <c r="B23" s="117"/>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115"/>
      <c r="AF23" s="99"/>
      <c r="AG23" s="98"/>
      <c r="AH23" s="98"/>
      <c r="AI23" s="98"/>
      <c r="AJ23" s="98"/>
      <c r="AK23" s="97"/>
    </row>
    <row r="24" spans="1:37" ht="15" x14ac:dyDescent="0.2">
      <c r="A24" s="832" t="s">
        <v>380</v>
      </c>
      <c r="B24" s="832"/>
      <c r="C24" s="832"/>
      <c r="D24" s="39">
        <f>D13</f>
        <v>2023</v>
      </c>
      <c r="E24" s="39">
        <f>F13</f>
        <v>2024</v>
      </c>
      <c r="F24" s="39">
        <f>H13</f>
        <v>2025</v>
      </c>
      <c r="G24" s="39">
        <f>J13</f>
        <v>2026</v>
      </c>
      <c r="H24" s="39">
        <f>L13</f>
        <v>2027</v>
      </c>
      <c r="I24" s="39">
        <f>N13</f>
        <v>2028</v>
      </c>
      <c r="J24" s="258"/>
      <c r="K24" s="258"/>
      <c r="L24" s="258"/>
      <c r="M24" s="258"/>
      <c r="N24" s="258"/>
      <c r="O24" s="258"/>
      <c r="P24" s="258"/>
      <c r="Q24" s="258"/>
      <c r="R24" s="258"/>
      <c r="S24" s="258"/>
      <c r="T24" s="258"/>
      <c r="U24" s="258"/>
      <c r="V24" s="258"/>
      <c r="W24" s="258"/>
      <c r="X24" s="258"/>
      <c r="Y24" s="115"/>
      <c r="Z24" s="99"/>
      <c r="AA24" s="98"/>
      <c r="AB24" s="98"/>
      <c r="AC24" s="98"/>
      <c r="AD24" s="98"/>
      <c r="AE24" s="97"/>
    </row>
    <row r="25" spans="1:37" ht="15.75" thickBot="1" x14ac:dyDescent="0.25">
      <c r="A25" s="835" t="s">
        <v>372</v>
      </c>
      <c r="B25" s="836"/>
      <c r="C25" s="468" t="s">
        <v>381</v>
      </c>
      <c r="D25" s="503" t="str">
        <f>IF(E17="","",E17*D15)</f>
        <v/>
      </c>
      <c r="E25" s="503" t="str">
        <f t="shared" ref="E25" si="4">IF(G17="","",G17*F15)</f>
        <v/>
      </c>
      <c r="F25" s="503" t="str">
        <f t="shared" ref="F25" si="5">IF(I17="","",I17*H15)</f>
        <v/>
      </c>
      <c r="G25" s="503" t="str">
        <f t="shared" ref="G25" si="6">IF(K17="","",K17*J15)</f>
        <v/>
      </c>
      <c r="H25" s="503" t="str">
        <f t="shared" ref="H25" si="7">IF(M17="","",M17*L15)</f>
        <v/>
      </c>
      <c r="I25" s="504" t="str">
        <f>IF(O17="","",O17*N15)</f>
        <v/>
      </c>
      <c r="J25" s="258"/>
      <c r="K25" s="258"/>
      <c r="L25" s="258"/>
      <c r="M25" s="258"/>
      <c r="N25" s="258"/>
      <c r="O25" s="258"/>
      <c r="P25" s="258"/>
      <c r="Q25" s="258"/>
      <c r="R25" s="258"/>
      <c r="S25" s="258"/>
      <c r="T25" s="258"/>
      <c r="U25" s="258"/>
      <c r="V25" s="258"/>
      <c r="W25" s="258"/>
      <c r="X25" s="258"/>
      <c r="Y25" s="115"/>
      <c r="Z25" s="99"/>
      <c r="AA25" s="98"/>
      <c r="AB25" s="98"/>
      <c r="AC25" s="98"/>
      <c r="AD25" s="98"/>
      <c r="AE25" s="97"/>
    </row>
    <row r="26" spans="1:37" ht="16.5" thickTop="1" thickBot="1" x14ac:dyDescent="0.25">
      <c r="A26" s="835" t="s">
        <v>373</v>
      </c>
      <c r="B26" s="836"/>
      <c r="C26" s="468" t="s">
        <v>381</v>
      </c>
      <c r="D26" s="490" t="str">
        <f>IF(E18="","",E18*D15)</f>
        <v/>
      </c>
      <c r="E26" s="490" t="str">
        <f t="shared" ref="E26" si="8">IF(G18="","",G18*F15)</f>
        <v/>
      </c>
      <c r="F26" s="490" t="str">
        <f t="shared" ref="F26" si="9">IF(I18="","",I18*H15)</f>
        <v/>
      </c>
      <c r="G26" s="490" t="str">
        <f t="shared" ref="G26" si="10">IF(K18="","",K18*J15)</f>
        <v/>
      </c>
      <c r="H26" s="490" t="str">
        <f t="shared" ref="H26" si="11">IF(M18="","",M18*L15)</f>
        <v/>
      </c>
      <c r="I26" s="492" t="str">
        <f>IF(O18="","",O18*N15)</f>
        <v/>
      </c>
      <c r="J26" s="258"/>
      <c r="K26" s="258"/>
      <c r="L26" s="258"/>
      <c r="M26" s="258"/>
      <c r="N26" s="258"/>
      <c r="O26" s="258"/>
      <c r="P26" s="258"/>
      <c r="Q26" s="258"/>
      <c r="R26" s="258"/>
      <c r="S26" s="258"/>
      <c r="T26" s="258"/>
      <c r="U26" s="258"/>
      <c r="V26" s="258"/>
      <c r="W26" s="258"/>
      <c r="X26" s="258"/>
      <c r="Y26" s="115"/>
      <c r="Z26" s="99"/>
      <c r="AA26" s="98"/>
      <c r="AB26" s="98"/>
      <c r="AC26" s="98"/>
      <c r="AD26" s="98"/>
      <c r="AE26" s="97"/>
    </row>
    <row r="27" spans="1:37" ht="16.5" thickTop="1" thickBot="1" x14ac:dyDescent="0.25">
      <c r="A27" s="835" t="s">
        <v>284</v>
      </c>
      <c r="B27" s="836"/>
      <c r="C27" s="468" t="s">
        <v>381</v>
      </c>
      <c r="D27" s="490" t="str">
        <f>IF(E19="","",E19*D15)</f>
        <v/>
      </c>
      <c r="E27" s="490" t="str">
        <f t="shared" ref="E27" si="12">IF(G19="","",G19*F15)</f>
        <v/>
      </c>
      <c r="F27" s="490" t="str">
        <f t="shared" ref="F27" si="13">IF(I19="","",I19*H15)</f>
        <v/>
      </c>
      <c r="G27" s="490" t="str">
        <f t="shared" ref="G27" si="14">IF(K19="","",K19*J15)</f>
        <v/>
      </c>
      <c r="H27" s="490" t="str">
        <f t="shared" ref="H27" si="15">IF(M19="","",M19*L15)</f>
        <v/>
      </c>
      <c r="I27" s="492" t="str">
        <f>IF(O19="","",O19*N15)</f>
        <v/>
      </c>
      <c r="J27" s="258"/>
      <c r="K27" s="258"/>
      <c r="L27" s="258"/>
      <c r="M27" s="258"/>
      <c r="N27" s="258"/>
      <c r="O27" s="258"/>
      <c r="P27" s="258"/>
      <c r="Q27" s="258"/>
      <c r="R27" s="258"/>
      <c r="S27" s="258"/>
      <c r="T27" s="258"/>
      <c r="U27" s="258"/>
      <c r="V27" s="258"/>
      <c r="W27" s="258"/>
      <c r="X27" s="258"/>
      <c r="Y27" s="115"/>
      <c r="Z27" s="99"/>
      <c r="AA27" s="98"/>
      <c r="AB27" s="98"/>
      <c r="AC27" s="98"/>
      <c r="AD27" s="98"/>
      <c r="AE27" s="97"/>
    </row>
    <row r="28" spans="1:37" ht="16.5" thickTop="1" thickBot="1" x14ac:dyDescent="0.25">
      <c r="A28" s="833" t="s">
        <v>375</v>
      </c>
      <c r="B28" s="834"/>
      <c r="C28" s="468" t="s">
        <v>381</v>
      </c>
      <c r="D28" s="490" t="str">
        <f>IF(E20="","",E20*D15)</f>
        <v/>
      </c>
      <c r="E28" s="490" t="str">
        <f t="shared" ref="E28" si="16">IF(G20="","",G20*F15)</f>
        <v/>
      </c>
      <c r="F28" s="490" t="str">
        <f t="shared" ref="F28" si="17">IF(I20="","",I20*H15)</f>
        <v/>
      </c>
      <c r="G28" s="490" t="str">
        <f t="shared" ref="G28" si="18">IF(K20="","",K20*J15)</f>
        <v/>
      </c>
      <c r="H28" s="490" t="str">
        <f t="shared" ref="H28" si="19">IF(M20="","",M20*L15)</f>
        <v/>
      </c>
      <c r="I28" s="492" t="str">
        <f>IF(O20="","",O20*N15)</f>
        <v/>
      </c>
      <c r="J28" s="120"/>
      <c r="K28" s="120"/>
      <c r="L28" s="120"/>
      <c r="M28" s="120"/>
      <c r="N28" s="120"/>
      <c r="O28" s="120"/>
      <c r="P28" s="120"/>
      <c r="Q28" s="120"/>
      <c r="R28" s="120"/>
      <c r="S28" s="120"/>
      <c r="T28" s="120"/>
      <c r="U28" s="120"/>
      <c r="V28" s="120"/>
      <c r="W28" s="120"/>
      <c r="X28" s="120"/>
      <c r="Y28" s="115"/>
      <c r="Z28" s="99"/>
      <c r="AA28" s="98"/>
      <c r="AB28" s="98"/>
      <c r="AC28" s="98"/>
      <c r="AD28" s="98"/>
      <c r="AE28" s="97"/>
    </row>
    <row r="29" spans="1:37" ht="16.5" thickTop="1" thickBot="1" x14ac:dyDescent="0.25">
      <c r="A29" s="833" t="s">
        <v>376</v>
      </c>
      <c r="B29" s="834"/>
      <c r="C29" s="264" t="s">
        <v>381</v>
      </c>
      <c r="D29" s="490" t="str">
        <f>IF(E21="","",E21*D15)</f>
        <v/>
      </c>
      <c r="E29" s="490" t="str">
        <f t="shared" ref="E29" si="20">IF(G21="","",G21*F15)</f>
        <v/>
      </c>
      <c r="F29" s="490" t="str">
        <f t="shared" ref="F29" si="21">IF(I21="","",I21*H15)</f>
        <v/>
      </c>
      <c r="G29" s="490" t="str">
        <f t="shared" ref="G29" si="22">IF(K21="","",K21*J15)</f>
        <v/>
      </c>
      <c r="H29" s="490" t="str">
        <f t="shared" ref="H29" si="23">IF(M21="","",M21*L15)</f>
        <v/>
      </c>
      <c r="I29" s="492" t="str">
        <f>IF(O21="","",O21*N15)</f>
        <v/>
      </c>
      <c r="J29" s="120"/>
      <c r="K29" s="120"/>
      <c r="L29" s="120"/>
      <c r="M29" s="120"/>
      <c r="N29" s="120"/>
      <c r="O29" s="120"/>
      <c r="P29" s="120"/>
      <c r="Q29" s="120"/>
      <c r="R29" s="120"/>
      <c r="S29" s="120"/>
      <c r="T29" s="120"/>
      <c r="U29" s="120"/>
      <c r="V29" s="120"/>
      <c r="W29" s="120"/>
      <c r="X29" s="120"/>
      <c r="Y29" s="115"/>
      <c r="Z29" s="99"/>
      <c r="AA29" s="98"/>
      <c r="AB29" s="98"/>
      <c r="AC29" s="98"/>
      <c r="AD29" s="98"/>
      <c r="AE29" s="97"/>
    </row>
    <row r="30" spans="1:37" ht="16.5" thickTop="1" thickBot="1" x14ac:dyDescent="0.25">
      <c r="A30" s="833" t="s">
        <v>378</v>
      </c>
      <c r="B30" s="834"/>
      <c r="C30" s="264" t="s">
        <v>381</v>
      </c>
      <c r="D30" s="490" t="str">
        <f>IF(E22="","",E22*D15)</f>
        <v/>
      </c>
      <c r="E30" s="490" t="str">
        <f t="shared" ref="E30" si="24">IF(G22="","",G22*F15)</f>
        <v/>
      </c>
      <c r="F30" s="490" t="str">
        <f t="shared" ref="F30" si="25">IF(I22="","",I22*H15)</f>
        <v/>
      </c>
      <c r="G30" s="490" t="str">
        <f t="shared" ref="G30" si="26">IF(K22="","",K22*J15)</f>
        <v/>
      </c>
      <c r="H30" s="490" t="str">
        <f t="shared" ref="H30" si="27">IF(M22="","",M22*L15)</f>
        <v/>
      </c>
      <c r="I30" s="492" t="str">
        <f>IF(O22="","",O22*N15)</f>
        <v/>
      </c>
      <c r="J30" s="258"/>
      <c r="K30" s="258"/>
      <c r="L30" s="258"/>
      <c r="M30" s="258"/>
      <c r="N30" s="258"/>
      <c r="O30" s="258"/>
      <c r="P30" s="258"/>
      <c r="Q30" s="258"/>
      <c r="R30" s="258"/>
      <c r="S30" s="258"/>
      <c r="T30" s="258"/>
      <c r="U30" s="258"/>
      <c r="V30" s="258"/>
      <c r="W30" s="258"/>
      <c r="X30" s="258"/>
      <c r="Y30" s="115"/>
      <c r="Z30" s="99"/>
      <c r="AA30" s="98"/>
      <c r="AB30" s="98"/>
      <c r="AC30" s="98"/>
      <c r="AD30" s="98"/>
      <c r="AE30" s="97"/>
    </row>
    <row r="31" spans="1:37" ht="15.75" thickTop="1" x14ac:dyDescent="0.2">
      <c r="A31" s="31"/>
      <c r="B31" s="117"/>
      <c r="C31" s="258"/>
      <c r="D31" s="273"/>
      <c r="E31" s="273"/>
      <c r="F31" s="273"/>
      <c r="G31" s="273"/>
      <c r="H31" s="273"/>
      <c r="I31" s="273"/>
      <c r="J31" s="273"/>
      <c r="K31" s="273"/>
      <c r="L31" s="273"/>
      <c r="M31" s="273"/>
      <c r="N31" s="273"/>
      <c r="O31" s="272"/>
      <c r="P31" s="258"/>
      <c r="Q31" s="258"/>
      <c r="R31" s="258"/>
      <c r="S31" s="258"/>
      <c r="T31" s="258"/>
      <c r="U31" s="258"/>
      <c r="V31" s="258"/>
      <c r="W31" s="258"/>
      <c r="X31" s="258"/>
      <c r="Y31" s="258"/>
      <c r="Z31" s="258"/>
      <c r="AA31" s="258"/>
      <c r="AB31" s="258"/>
      <c r="AC31" s="258"/>
      <c r="AD31" s="258"/>
      <c r="AE31" s="115"/>
      <c r="AF31" s="99"/>
      <c r="AG31" s="98"/>
      <c r="AH31" s="98"/>
      <c r="AI31" s="98"/>
      <c r="AJ31" s="98"/>
      <c r="AK31" s="97"/>
    </row>
    <row r="32" spans="1:37" ht="15" x14ac:dyDescent="0.2">
      <c r="A32" s="31"/>
      <c r="B32" s="117"/>
      <c r="C32" s="258"/>
      <c r="D32" s="273"/>
      <c r="E32" s="273"/>
      <c r="F32" s="273"/>
      <c r="G32" s="273"/>
      <c r="H32" s="273"/>
      <c r="I32" s="273"/>
      <c r="J32" s="273"/>
      <c r="K32" s="273"/>
      <c r="L32" s="273"/>
      <c r="M32" s="273"/>
      <c r="N32" s="273"/>
      <c r="O32" s="272"/>
      <c r="P32" s="258"/>
      <c r="Q32" s="258"/>
      <c r="R32" s="258"/>
      <c r="S32" s="258"/>
      <c r="T32" s="258"/>
      <c r="U32" s="258"/>
      <c r="V32" s="258"/>
      <c r="W32" s="258"/>
      <c r="X32" s="258"/>
      <c r="Y32" s="258"/>
      <c r="Z32" s="258"/>
      <c r="AA32" s="258"/>
      <c r="AB32" s="258"/>
      <c r="AC32" s="258"/>
      <c r="AD32" s="258"/>
      <c r="AE32" s="115"/>
      <c r="AF32" s="99"/>
      <c r="AG32" s="98"/>
      <c r="AH32" s="98"/>
      <c r="AI32" s="98"/>
      <c r="AJ32" s="98"/>
      <c r="AK32" s="97"/>
    </row>
    <row r="33" spans="1:37" ht="15" x14ac:dyDescent="0.2">
      <c r="A33" s="31"/>
      <c r="B33" s="117"/>
      <c r="C33" s="268"/>
      <c r="D33" s="273"/>
      <c r="E33" s="273"/>
      <c r="F33" s="273"/>
      <c r="G33" s="273"/>
      <c r="H33" s="273"/>
      <c r="I33" s="273"/>
      <c r="J33" s="273"/>
      <c r="K33" s="273"/>
      <c r="L33" s="273"/>
      <c r="M33" s="273"/>
      <c r="N33" s="273"/>
      <c r="O33" s="272"/>
      <c r="P33" s="269"/>
      <c r="Q33" s="269"/>
      <c r="R33" s="269"/>
      <c r="S33" s="269"/>
      <c r="T33" s="269"/>
      <c r="U33" s="269"/>
      <c r="V33" s="269"/>
      <c r="W33" s="269"/>
      <c r="X33" s="269"/>
      <c r="Y33" s="269"/>
      <c r="Z33" s="269"/>
      <c r="AA33" s="269"/>
      <c r="AB33" s="269"/>
      <c r="AC33" s="269"/>
      <c r="AD33" s="269"/>
      <c r="AE33" s="115"/>
      <c r="AF33" s="99"/>
      <c r="AG33" s="98"/>
      <c r="AH33" s="98"/>
      <c r="AI33" s="98"/>
      <c r="AJ33" s="98"/>
      <c r="AK33" s="97"/>
    </row>
    <row r="34" spans="1:37" ht="15" x14ac:dyDescent="0.2">
      <c r="A34" s="821"/>
      <c r="B34" s="821"/>
      <c r="C34" s="270"/>
      <c r="D34" s="273"/>
      <c r="E34" s="273"/>
      <c r="F34" s="273"/>
      <c r="G34" s="273"/>
      <c r="H34" s="273"/>
      <c r="I34" s="273"/>
      <c r="J34" s="273"/>
      <c r="K34" s="273"/>
      <c r="L34" s="273"/>
      <c r="M34" s="273"/>
      <c r="N34" s="273"/>
      <c r="O34" s="272"/>
      <c r="P34" s="271"/>
      <c r="Q34" s="271"/>
      <c r="R34" s="271"/>
      <c r="S34" s="271"/>
      <c r="T34" s="271"/>
      <c r="U34" s="271"/>
      <c r="V34" s="271"/>
      <c r="W34" s="271"/>
      <c r="X34" s="271"/>
      <c r="Y34" s="271"/>
      <c r="Z34" s="271"/>
      <c r="AA34" s="271"/>
      <c r="AB34" s="271"/>
      <c r="AC34" s="271"/>
      <c r="AD34" s="271"/>
      <c r="AE34" s="272"/>
      <c r="AF34" s="272"/>
      <c r="AG34" s="97"/>
      <c r="AH34" s="97"/>
      <c r="AI34" s="97"/>
      <c r="AJ34" s="97"/>
      <c r="AK34" s="97"/>
    </row>
    <row r="35" spans="1:37" x14ac:dyDescent="0.2">
      <c r="A35" s="97"/>
      <c r="C35" s="273"/>
      <c r="O35" s="97"/>
      <c r="P35" s="272"/>
      <c r="Q35" s="272"/>
      <c r="R35" s="272"/>
      <c r="S35" s="272"/>
      <c r="T35" s="272"/>
      <c r="U35" s="272"/>
      <c r="V35" s="272"/>
      <c r="W35" s="272"/>
      <c r="X35" s="272"/>
      <c r="Y35" s="272"/>
      <c r="Z35" s="272"/>
      <c r="AA35" s="272"/>
      <c r="AB35" s="272"/>
      <c r="AC35" s="272"/>
      <c r="AD35" s="272"/>
      <c r="AE35" s="272"/>
      <c r="AF35" s="272"/>
      <c r="AG35" s="97"/>
      <c r="AH35" s="97"/>
      <c r="AI35" s="97"/>
      <c r="AJ35" s="97"/>
      <c r="AK35" s="97"/>
    </row>
    <row r="36" spans="1:37" ht="15" x14ac:dyDescent="0.2">
      <c r="A36" s="149"/>
      <c r="C36" s="273"/>
      <c r="O36" s="97"/>
      <c r="P36" s="272"/>
      <c r="Q36" s="272"/>
      <c r="R36" s="272"/>
      <c r="S36" s="272"/>
      <c r="T36" s="272"/>
      <c r="U36" s="272"/>
      <c r="V36" s="272"/>
      <c r="W36" s="272"/>
      <c r="X36" s="272"/>
      <c r="Y36" s="272"/>
      <c r="Z36" s="272"/>
      <c r="AA36" s="272"/>
      <c r="AB36" s="272"/>
      <c r="AC36" s="272"/>
      <c r="AD36" s="272"/>
      <c r="AE36" s="272"/>
      <c r="AF36" s="272"/>
      <c r="AG36" s="97"/>
      <c r="AH36" s="97"/>
      <c r="AI36" s="97"/>
      <c r="AJ36" s="97"/>
      <c r="AK36" s="97"/>
    </row>
    <row r="37" spans="1:37" ht="15" x14ac:dyDescent="0.2">
      <c r="A37" s="149"/>
      <c r="C37" s="273"/>
      <c r="O37" s="97"/>
      <c r="P37" s="272"/>
      <c r="Q37" s="272"/>
      <c r="R37" s="272"/>
      <c r="S37" s="272"/>
      <c r="T37" s="272"/>
      <c r="U37" s="272"/>
      <c r="V37" s="272"/>
      <c r="W37" s="272"/>
      <c r="X37" s="272"/>
      <c r="Y37" s="272"/>
      <c r="Z37" s="272"/>
      <c r="AA37" s="272"/>
      <c r="AB37" s="272"/>
      <c r="AC37" s="272"/>
      <c r="AD37" s="272"/>
      <c r="AE37" s="272"/>
      <c r="AF37" s="272"/>
      <c r="AG37" s="97"/>
      <c r="AH37" s="97"/>
      <c r="AI37" s="97"/>
      <c r="AJ37" s="97"/>
      <c r="AK37" s="97"/>
    </row>
    <row r="38" spans="1:37" ht="15" x14ac:dyDescent="0.2">
      <c r="A38" s="149"/>
      <c r="C38" s="273"/>
      <c r="O38" s="97"/>
      <c r="P38" s="272"/>
      <c r="Q38" s="272"/>
      <c r="R38" s="272"/>
      <c r="S38" s="272"/>
      <c r="T38" s="272"/>
      <c r="U38" s="272"/>
      <c r="V38" s="272"/>
      <c r="W38" s="272"/>
      <c r="X38" s="272"/>
      <c r="Y38" s="272"/>
      <c r="Z38" s="272"/>
      <c r="AA38" s="272"/>
      <c r="AB38" s="272"/>
      <c r="AC38" s="272"/>
      <c r="AD38" s="272"/>
      <c r="AE38" s="272"/>
      <c r="AF38" s="272"/>
      <c r="AG38" s="97"/>
      <c r="AH38" s="97"/>
      <c r="AI38" s="97"/>
      <c r="AJ38" s="97"/>
      <c r="AK38" s="97"/>
    </row>
    <row r="39" spans="1:37" ht="15" x14ac:dyDescent="0.2">
      <c r="A39" s="149"/>
      <c r="O39" s="97"/>
      <c r="P39" s="97"/>
      <c r="Q39" s="97"/>
      <c r="R39" s="97"/>
      <c r="S39" s="97"/>
      <c r="T39" s="97"/>
      <c r="U39" s="97"/>
      <c r="V39" s="97"/>
      <c r="W39" s="97"/>
      <c r="X39" s="97"/>
      <c r="Y39" s="97"/>
      <c r="Z39" s="97"/>
      <c r="AA39" s="97"/>
      <c r="AB39" s="97"/>
      <c r="AC39" s="97"/>
      <c r="AD39" s="97"/>
      <c r="AE39" s="97"/>
      <c r="AF39" s="97"/>
      <c r="AG39" s="97"/>
      <c r="AH39" s="97"/>
      <c r="AI39" s="97"/>
    </row>
    <row r="40" spans="1:37" ht="15" x14ac:dyDescent="0.2">
      <c r="A40" s="149"/>
      <c r="O40" s="97"/>
      <c r="P40" s="97"/>
      <c r="Q40" s="97"/>
      <c r="R40" s="97"/>
      <c r="S40" s="97"/>
      <c r="T40" s="97"/>
      <c r="U40" s="97"/>
      <c r="V40" s="97"/>
      <c r="W40" s="97"/>
      <c r="X40" s="97"/>
      <c r="Y40" s="97"/>
      <c r="Z40" s="97"/>
      <c r="AA40" s="97"/>
      <c r="AB40" s="97"/>
      <c r="AC40" s="97"/>
      <c r="AD40" s="97"/>
      <c r="AE40" s="97"/>
      <c r="AF40" s="97"/>
      <c r="AG40" s="97"/>
      <c r="AH40" s="97"/>
      <c r="AI40" s="97"/>
    </row>
    <row r="41" spans="1:37" x14ac:dyDescent="0.2">
      <c r="O41" s="97"/>
      <c r="P41" s="97"/>
      <c r="Q41" s="97"/>
      <c r="R41" s="97"/>
      <c r="S41" s="97"/>
      <c r="T41" s="97"/>
      <c r="U41" s="97"/>
      <c r="V41" s="97"/>
      <c r="W41" s="97"/>
      <c r="X41" s="97"/>
      <c r="Y41" s="97"/>
      <c r="Z41" s="97"/>
      <c r="AA41" s="97"/>
      <c r="AB41" s="97"/>
      <c r="AC41" s="97"/>
      <c r="AD41" s="97"/>
      <c r="AE41" s="97"/>
      <c r="AF41" s="97"/>
      <c r="AG41" s="97"/>
      <c r="AH41" s="97"/>
      <c r="AI41" s="97"/>
    </row>
    <row r="42" spans="1:37" x14ac:dyDescent="0.2">
      <c r="O42" s="97"/>
      <c r="P42" s="97"/>
      <c r="Q42" s="97"/>
      <c r="R42" s="97"/>
      <c r="S42" s="97"/>
      <c r="T42" s="97"/>
      <c r="U42" s="97"/>
      <c r="V42" s="97"/>
      <c r="W42" s="97"/>
      <c r="X42" s="97"/>
      <c r="Y42" s="97"/>
      <c r="Z42" s="97"/>
      <c r="AA42" s="97"/>
      <c r="AB42" s="97"/>
      <c r="AC42" s="97"/>
      <c r="AD42" s="97"/>
      <c r="AE42" s="97"/>
      <c r="AF42" s="97"/>
      <c r="AG42" s="97"/>
      <c r="AH42" s="97"/>
      <c r="AI42" s="97"/>
    </row>
    <row r="43" spans="1:37" x14ac:dyDescent="0.2">
      <c r="O43" s="97"/>
      <c r="P43" s="97"/>
      <c r="Q43" s="97"/>
      <c r="R43" s="97"/>
      <c r="S43" s="97"/>
      <c r="T43" s="97"/>
      <c r="U43" s="97"/>
      <c r="V43" s="97"/>
      <c r="W43" s="97"/>
      <c r="X43" s="97"/>
      <c r="Y43" s="97"/>
      <c r="Z43" s="97"/>
      <c r="AA43" s="97"/>
      <c r="AB43" s="97"/>
      <c r="AC43" s="97"/>
      <c r="AD43" s="97"/>
      <c r="AE43" s="97"/>
      <c r="AF43" s="97"/>
      <c r="AG43" s="97"/>
      <c r="AH43" s="97"/>
      <c r="AI43" s="97"/>
    </row>
    <row r="44" spans="1:37" x14ac:dyDescent="0.2">
      <c r="O44" s="97"/>
      <c r="P44" s="97"/>
      <c r="Q44" s="97"/>
      <c r="R44" s="97"/>
      <c r="S44" s="97"/>
      <c r="T44" s="97"/>
      <c r="U44" s="97"/>
      <c r="V44" s="97"/>
      <c r="W44" s="97"/>
      <c r="X44" s="97"/>
      <c r="Y44" s="97"/>
      <c r="Z44" s="97"/>
      <c r="AA44" s="97"/>
      <c r="AB44" s="97"/>
      <c r="AC44" s="97"/>
      <c r="AD44" s="97"/>
      <c r="AE44" s="97"/>
      <c r="AF44" s="97"/>
      <c r="AG44" s="97"/>
      <c r="AH44" s="97"/>
      <c r="AI44" s="97"/>
    </row>
    <row r="45" spans="1:37" x14ac:dyDescent="0.2">
      <c r="P45" s="97"/>
      <c r="Q45" s="97"/>
      <c r="R45" s="97"/>
      <c r="S45" s="97"/>
      <c r="T45" s="97"/>
      <c r="U45" s="97"/>
      <c r="V45" s="97"/>
      <c r="W45" s="97"/>
      <c r="X45" s="97"/>
      <c r="Y45" s="97"/>
      <c r="Z45" s="97"/>
      <c r="AA45" s="97"/>
      <c r="AB45" s="97"/>
      <c r="AC45" s="97"/>
      <c r="AD45" s="97"/>
    </row>
    <row r="46" spans="1:37" x14ac:dyDescent="0.2">
      <c r="P46" s="97"/>
      <c r="Q46" s="97"/>
      <c r="R46" s="97"/>
      <c r="S46" s="97"/>
      <c r="T46" s="97"/>
      <c r="U46" s="97"/>
      <c r="V46" s="97"/>
      <c r="W46" s="97"/>
      <c r="X46" s="97"/>
      <c r="Y46" s="97"/>
      <c r="Z46" s="97"/>
      <c r="AA46" s="97"/>
      <c r="AB46" s="97"/>
      <c r="AC46" s="97"/>
      <c r="AD46" s="97"/>
    </row>
    <row r="47" spans="1:37" x14ac:dyDescent="0.2">
      <c r="P47" s="97"/>
      <c r="Q47" s="97"/>
      <c r="R47" s="97"/>
      <c r="S47" s="97"/>
      <c r="T47" s="97"/>
      <c r="U47" s="97"/>
      <c r="V47" s="97"/>
      <c r="W47" s="97"/>
      <c r="X47" s="97"/>
      <c r="Y47" s="97"/>
      <c r="Z47" s="97"/>
      <c r="AA47" s="97"/>
      <c r="AB47" s="97"/>
      <c r="AC47" s="97"/>
      <c r="AD47" s="97"/>
    </row>
    <row r="48" spans="1:37" x14ac:dyDescent="0.2">
      <c r="P48" s="97"/>
      <c r="Q48" s="97"/>
      <c r="R48" s="97"/>
      <c r="S48" s="97"/>
      <c r="T48" s="97"/>
      <c r="U48" s="97"/>
      <c r="V48" s="97"/>
      <c r="W48" s="97"/>
      <c r="X48" s="97"/>
      <c r="Y48" s="97"/>
      <c r="Z48" s="97"/>
      <c r="AA48" s="97"/>
      <c r="AB48" s="97"/>
      <c r="AC48" s="97"/>
      <c r="AD48" s="97"/>
    </row>
  </sheetData>
  <mergeCells count="31">
    <mergeCell ref="A28:B28"/>
    <mergeCell ref="A29:B29"/>
    <mergeCell ref="A30:B30"/>
    <mergeCell ref="N15:O15"/>
    <mergeCell ref="A16:C16"/>
    <mergeCell ref="A20:C20"/>
    <mergeCell ref="A21:C21"/>
    <mergeCell ref="A22:C22"/>
    <mergeCell ref="A17:C17"/>
    <mergeCell ref="A18:C18"/>
    <mergeCell ref="A19:C19"/>
    <mergeCell ref="A27:B27"/>
    <mergeCell ref="A26:B26"/>
    <mergeCell ref="A25:B25"/>
    <mergeCell ref="A24:C24"/>
    <mergeCell ref="A34:B34"/>
    <mergeCell ref="O2:O3"/>
    <mergeCell ref="A9:G9"/>
    <mergeCell ref="A13:B13"/>
    <mergeCell ref="A15:B15"/>
    <mergeCell ref="D13:E13"/>
    <mergeCell ref="F13:G13"/>
    <mergeCell ref="H13:I13"/>
    <mergeCell ref="J13:K13"/>
    <mergeCell ref="L13:M13"/>
    <mergeCell ref="N13:O13"/>
    <mergeCell ref="D15:E15"/>
    <mergeCell ref="F15:G15"/>
    <mergeCell ref="H15:I15"/>
    <mergeCell ref="J15:K15"/>
    <mergeCell ref="L15:M15"/>
  </mergeCells>
  <hyperlinks>
    <hyperlink ref="O2:O3" location="Inhalt!A1" display="zurück zum Inhalt" xr:uid="{028A4759-B8DF-4CDA-A7CC-CC7DFF7CAF49}"/>
  </hyperlinks>
  <pageMargins left="0.7" right="0.7" top="0.78740157499999996" bottom="0.78740157499999996"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779C-E41E-4359-8149-D52A58DBA707}">
  <sheetPr>
    <tabColor theme="6"/>
  </sheetPr>
  <dimension ref="A2:J20"/>
  <sheetViews>
    <sheetView showGridLines="0" zoomScale="115" zoomScaleNormal="115" workbookViewId="0"/>
  </sheetViews>
  <sheetFormatPr baseColWidth="10" defaultColWidth="11.5703125" defaultRowHeight="14.25" x14ac:dyDescent="0.2"/>
  <cols>
    <col min="1" max="1" width="64.42578125" style="306" customWidth="1"/>
    <col min="2" max="2" width="23.5703125" style="306" customWidth="1"/>
    <col min="3" max="3" width="17" style="306" customWidth="1"/>
    <col min="4" max="4" width="15.28515625" style="306" bestFit="1" customWidth="1"/>
    <col min="5" max="8" width="14.85546875" style="306" customWidth="1"/>
    <col min="9" max="16384" width="11.5703125" style="306"/>
  </cols>
  <sheetData>
    <row r="2" spans="1:9" s="1" customFormat="1" ht="22.5" x14ac:dyDescent="0.2">
      <c r="A2" s="76" t="s">
        <v>396</v>
      </c>
      <c r="B2" s="18"/>
      <c r="C2" s="18"/>
      <c r="D2" s="18"/>
      <c r="E2" s="18"/>
      <c r="F2" s="18"/>
      <c r="H2" s="18"/>
      <c r="I2" s="847"/>
    </row>
    <row r="3" spans="1:9" s="1" customFormat="1" ht="12.75" x14ac:dyDescent="0.2">
      <c r="B3" s="18"/>
      <c r="C3" s="18"/>
      <c r="D3" s="18"/>
      <c r="E3" s="18"/>
      <c r="I3" s="847"/>
    </row>
    <row r="4" spans="1:9" s="1" customFormat="1" ht="25.5" x14ac:dyDescent="0.2">
      <c r="A4" s="21" t="s">
        <v>361</v>
      </c>
      <c r="B4" s="22">
        <f>Stammdaten!B15</f>
        <v>0</v>
      </c>
      <c r="C4" s="23"/>
      <c r="D4" s="23"/>
      <c r="E4" s="23"/>
      <c r="F4" s="23"/>
      <c r="G4" s="18"/>
      <c r="H4" s="515" t="s">
        <v>100</v>
      </c>
    </row>
    <row r="5" spans="1:9" s="1" customFormat="1" ht="13.5" thickBot="1" x14ac:dyDescent="0.25">
      <c r="A5" s="51" t="s">
        <v>25</v>
      </c>
      <c r="B5" s="26">
        <f>Stammdaten!A10</f>
        <v>0</v>
      </c>
      <c r="C5" s="42"/>
      <c r="D5" s="42"/>
      <c r="E5" s="42"/>
      <c r="F5" s="42"/>
      <c r="G5" s="42"/>
      <c r="H5" s="42"/>
    </row>
    <row r="6" spans="1:9" s="1" customFormat="1" ht="12.75" x14ac:dyDescent="0.2">
      <c r="A6" s="303"/>
    </row>
    <row r="7" spans="1:9" s="305" customFormat="1" x14ac:dyDescent="0.2">
      <c r="A7" s="230" t="s">
        <v>101</v>
      </c>
      <c r="B7" s="231"/>
      <c r="C7" s="304"/>
      <c r="D7" s="304"/>
      <c r="E7" s="304"/>
      <c r="F7" s="304"/>
      <c r="G7" s="304"/>
      <c r="H7" s="304"/>
    </row>
    <row r="8" spans="1:9" s="40" customFormat="1" ht="38.1" customHeight="1" x14ac:dyDescent="0.2">
      <c r="A8" s="767" t="s">
        <v>397</v>
      </c>
      <c r="B8" s="768"/>
      <c r="C8" s="768"/>
      <c r="D8" s="768"/>
      <c r="E8" s="768"/>
      <c r="F8" s="768"/>
      <c r="G8" s="768"/>
      <c r="H8" s="768"/>
    </row>
    <row r="10" spans="1:9" x14ac:dyDescent="0.2">
      <c r="A10" s="307"/>
      <c r="B10" s="307" t="s">
        <v>142</v>
      </c>
      <c r="C10" s="307">
        <f>Stammdaten!D31</f>
        <v>2023</v>
      </c>
      <c r="D10" s="307">
        <f>C10+1</f>
        <v>2024</v>
      </c>
      <c r="E10" s="307">
        <f t="shared" ref="E10:I10" si="0">D10+1</f>
        <v>2025</v>
      </c>
      <c r="F10" s="307">
        <f t="shared" si="0"/>
        <v>2026</v>
      </c>
      <c r="G10" s="307">
        <f t="shared" si="0"/>
        <v>2027</v>
      </c>
      <c r="H10" s="307">
        <f t="shared" si="0"/>
        <v>2028</v>
      </c>
      <c r="I10" s="307">
        <f t="shared" si="0"/>
        <v>2029</v>
      </c>
    </row>
    <row r="11" spans="1:9" ht="28.5" x14ac:dyDescent="0.2">
      <c r="A11" s="337" t="s">
        <v>398</v>
      </c>
      <c r="B11" s="308" t="s">
        <v>399</v>
      </c>
      <c r="C11" s="309"/>
      <c r="D11" s="309"/>
      <c r="E11" s="309"/>
      <c r="F11" s="309"/>
      <c r="G11" s="309"/>
      <c r="H11" s="309"/>
      <c r="I11" s="309"/>
    </row>
    <row r="12" spans="1:9" x14ac:dyDescent="0.2">
      <c r="C12" s="310"/>
      <c r="D12" s="310"/>
      <c r="E12" s="310"/>
      <c r="F12" s="310"/>
      <c r="G12" s="310"/>
      <c r="H12" s="310"/>
      <c r="I12" s="310"/>
    </row>
    <row r="13" spans="1:9" x14ac:dyDescent="0.2">
      <c r="A13" s="311" t="s">
        <v>400</v>
      </c>
      <c r="B13" s="311" t="s">
        <v>401</v>
      </c>
      <c r="C13" s="309">
        <v>9</v>
      </c>
      <c r="D13" s="309">
        <v>9</v>
      </c>
      <c r="E13" s="309">
        <v>9</v>
      </c>
      <c r="F13" s="309">
        <v>9</v>
      </c>
      <c r="G13" s="309">
        <v>9</v>
      </c>
      <c r="H13" s="309">
        <v>9</v>
      </c>
      <c r="I13" s="309">
        <v>9</v>
      </c>
    </row>
    <row r="14" spans="1:9" x14ac:dyDescent="0.2">
      <c r="A14" s="311" t="s">
        <v>402</v>
      </c>
      <c r="B14" s="311" t="s">
        <v>403</v>
      </c>
      <c r="C14" s="680">
        <v>140</v>
      </c>
      <c r="D14" s="680">
        <v>140</v>
      </c>
      <c r="E14" s="680">
        <v>140</v>
      </c>
      <c r="F14" s="680">
        <v>140</v>
      </c>
      <c r="G14" s="680">
        <v>140</v>
      </c>
      <c r="H14" s="680">
        <v>140</v>
      </c>
      <c r="I14" s="680">
        <v>140</v>
      </c>
    </row>
    <row r="15" spans="1:9" x14ac:dyDescent="0.2">
      <c r="A15" s="454" t="s">
        <v>404</v>
      </c>
      <c r="B15" s="454" t="s">
        <v>403</v>
      </c>
      <c r="C15" s="680">
        <v>10</v>
      </c>
      <c r="D15" s="680">
        <v>10</v>
      </c>
      <c r="E15" s="680">
        <v>10</v>
      </c>
      <c r="F15" s="680">
        <v>10</v>
      </c>
      <c r="G15" s="680">
        <v>10</v>
      </c>
      <c r="H15" s="680">
        <v>10</v>
      </c>
      <c r="I15" s="680">
        <v>10</v>
      </c>
    </row>
    <row r="16" spans="1:9" x14ac:dyDescent="0.2">
      <c r="A16" s="454" t="s">
        <v>405</v>
      </c>
      <c r="B16" s="454" t="s">
        <v>406</v>
      </c>
      <c r="C16" s="681">
        <v>2.5500000000000002E-3</v>
      </c>
      <c r="D16" s="681">
        <v>2.5500000000000002E-3</v>
      </c>
      <c r="E16" s="681">
        <v>2.5500000000000002E-3</v>
      </c>
      <c r="F16" s="681">
        <v>2.5500000000000002E-3</v>
      </c>
      <c r="G16" s="681">
        <v>2.5500000000000002E-3</v>
      </c>
      <c r="H16" s="681">
        <v>2.5500000000000002E-3</v>
      </c>
      <c r="I16" s="681">
        <v>2.5500000000000002E-3</v>
      </c>
    </row>
    <row r="17" spans="1:10" ht="17.25" x14ac:dyDescent="0.2">
      <c r="A17" s="311" t="s">
        <v>407</v>
      </c>
      <c r="B17" s="311" t="s">
        <v>408</v>
      </c>
      <c r="C17" s="657">
        <f>(C16+(((C14+C15)*C18)/1000))</f>
        <v>2.5500000000000002E-3</v>
      </c>
      <c r="D17" s="657">
        <f t="shared" ref="D17:I17" si="1">(D16+(((D14+D15)*D18)/1000))</f>
        <v>2.5500000000000002E-3</v>
      </c>
      <c r="E17" s="657">
        <f t="shared" si="1"/>
        <v>2.5500000000000002E-3</v>
      </c>
      <c r="F17" s="657">
        <f t="shared" si="1"/>
        <v>2.5500000000000002E-3</v>
      </c>
      <c r="G17" s="657">
        <f t="shared" si="1"/>
        <v>2.5500000000000002E-3</v>
      </c>
      <c r="H17" s="657">
        <f t="shared" si="1"/>
        <v>2.5500000000000002E-3</v>
      </c>
      <c r="I17" s="657">
        <f t="shared" si="1"/>
        <v>2.5500000000000002E-3</v>
      </c>
    </row>
    <row r="18" spans="1:10" ht="17.25" x14ac:dyDescent="0.2">
      <c r="A18" s="311" t="s">
        <v>409</v>
      </c>
      <c r="B18" s="311" t="s">
        <v>408</v>
      </c>
      <c r="C18" s="682"/>
      <c r="D18" s="682"/>
      <c r="E18" s="682"/>
      <c r="F18" s="682"/>
      <c r="G18" s="682"/>
      <c r="H18" s="682"/>
      <c r="I18" s="682"/>
      <c r="J18" s="574"/>
    </row>
    <row r="19" spans="1:10" x14ac:dyDescent="0.2">
      <c r="A19" s="312"/>
      <c r="B19" s="312"/>
      <c r="C19" s="313"/>
      <c r="D19" s="313"/>
      <c r="E19" s="313"/>
      <c r="F19" s="313"/>
      <c r="G19" s="313"/>
      <c r="H19" s="313"/>
      <c r="I19" s="313"/>
    </row>
    <row r="20" spans="1:10" ht="17.25" x14ac:dyDescent="0.2">
      <c r="A20" s="654" t="s">
        <v>410</v>
      </c>
      <c r="B20" s="654" t="s">
        <v>408</v>
      </c>
      <c r="C20" s="655">
        <f>IF(ISBLANK(C11),0,C11*C13*C17)</f>
        <v>0</v>
      </c>
      <c r="D20" s="655">
        <f>IF(ISBLANK(D11),0,D11*D13*D17)</f>
        <v>0</v>
      </c>
      <c r="E20" s="655">
        <f t="shared" ref="E20:I20" si="2">IF(ISBLANK(E11),0,E11*E13*E17)</f>
        <v>0</v>
      </c>
      <c r="F20" s="655">
        <f t="shared" si="2"/>
        <v>0</v>
      </c>
      <c r="G20" s="655">
        <f t="shared" si="2"/>
        <v>0</v>
      </c>
      <c r="H20" s="655">
        <f t="shared" si="2"/>
        <v>0</v>
      </c>
      <c r="I20" s="655">
        <f t="shared" si="2"/>
        <v>0</v>
      </c>
    </row>
  </sheetData>
  <mergeCells count="2">
    <mergeCell ref="I2:I3"/>
    <mergeCell ref="A8:H8"/>
  </mergeCells>
  <hyperlinks>
    <hyperlink ref="H4" location="Inhalt!A1" display="zurück zum Inhalt" xr:uid="{A25D1D53-D888-4685-B7D2-463F925E4F84}"/>
  </hyperlinks>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A5C8-EBD9-46B7-9FCB-53CB584BB0F8}">
  <sheetPr>
    <tabColor theme="6"/>
  </sheetPr>
  <dimension ref="A1:AH58"/>
  <sheetViews>
    <sheetView showGridLines="0" workbookViewId="0">
      <selection activeCell="E40" sqref="E40"/>
    </sheetView>
  </sheetViews>
  <sheetFormatPr baseColWidth="10" defaultColWidth="11.42578125" defaultRowHeight="12.75" x14ac:dyDescent="0.2"/>
  <cols>
    <col min="1" max="2" width="23.42578125" style="1" customWidth="1"/>
    <col min="3" max="3" width="26.42578125" style="1" customWidth="1"/>
    <col min="4" max="9" width="20.5703125" style="1" customWidth="1"/>
    <col min="10" max="10" width="18.85546875" style="1" customWidth="1"/>
    <col min="11" max="11" width="20.85546875" style="1" customWidth="1"/>
    <col min="12" max="13" width="18.5703125" style="1" customWidth="1"/>
    <col min="14" max="14" width="17.85546875" style="1" customWidth="1"/>
    <col min="15" max="15" width="15.140625" style="1" customWidth="1"/>
    <col min="16" max="16" width="14.140625" style="1" customWidth="1"/>
    <col min="17" max="17" width="16.5703125" style="1" customWidth="1"/>
    <col min="18" max="18" width="19.140625" style="1" customWidth="1"/>
    <col min="19" max="16384" width="11.42578125" style="1"/>
  </cols>
  <sheetData>
    <row r="1" spans="1:34" x14ac:dyDescent="0.2">
      <c r="A1" s="7"/>
      <c r="B1" s="7"/>
      <c r="C1" s="7"/>
      <c r="D1" s="7"/>
      <c r="E1" s="7"/>
    </row>
    <row r="2" spans="1:34" ht="22.5" x14ac:dyDescent="0.3">
      <c r="A2" s="573" t="s">
        <v>64</v>
      </c>
      <c r="B2" s="573"/>
      <c r="C2" s="573"/>
      <c r="D2" s="575"/>
      <c r="E2" s="8"/>
    </row>
    <row r="3" spans="1:34" ht="15" x14ac:dyDescent="0.2">
      <c r="A3" s="7"/>
      <c r="B3" s="7"/>
      <c r="C3" s="7"/>
      <c r="D3" s="10"/>
      <c r="E3" s="7"/>
    </row>
    <row r="4" spans="1:34" x14ac:dyDescent="0.2">
      <c r="A4" s="21" t="s">
        <v>24</v>
      </c>
      <c r="B4" s="21"/>
      <c r="D4" s="12">
        <f>Stammdaten!B15</f>
        <v>0</v>
      </c>
      <c r="E4" s="6"/>
    </row>
    <row r="5" spans="1:34" customFormat="1" ht="13.5" thickBot="1" x14ac:dyDescent="0.25">
      <c r="A5" s="51" t="s">
        <v>25</v>
      </c>
      <c r="B5" s="51"/>
      <c r="C5" s="26"/>
      <c r="D5" s="26">
        <f>Stammdaten!A10</f>
        <v>0</v>
      </c>
      <c r="E5" s="11"/>
      <c r="F5" s="11"/>
      <c r="G5" s="11"/>
      <c r="H5" s="11"/>
      <c r="I5" s="11"/>
      <c r="AB5" s="97"/>
      <c r="AC5" s="97"/>
      <c r="AD5" s="97"/>
      <c r="AE5" s="97"/>
      <c r="AF5" s="97"/>
      <c r="AG5" s="97"/>
      <c r="AH5" s="97"/>
    </row>
    <row r="6" spans="1:34" customFormat="1" x14ac:dyDescent="0.2">
      <c r="A6" s="576"/>
      <c r="B6" s="576"/>
      <c r="C6" s="576"/>
      <c r="D6" s="576"/>
      <c r="E6" s="576"/>
      <c r="F6" s="576"/>
      <c r="G6" s="576"/>
      <c r="H6" s="576"/>
      <c r="I6" s="576"/>
      <c r="AA6" s="97"/>
      <c r="AB6" s="97"/>
      <c r="AC6" s="97"/>
      <c r="AD6" s="97"/>
      <c r="AE6" s="97"/>
      <c r="AF6" s="97"/>
      <c r="AG6" s="97"/>
    </row>
    <row r="7" spans="1:34" customFormat="1" x14ac:dyDescent="0.2">
      <c r="A7" s="139"/>
      <c r="B7" s="139"/>
      <c r="C7" s="139"/>
      <c r="D7" s="139"/>
      <c r="E7" s="139"/>
      <c r="F7" s="139"/>
      <c r="AA7" s="97"/>
      <c r="AB7" s="97"/>
      <c r="AC7" s="97"/>
      <c r="AD7" s="97"/>
      <c r="AE7" s="97"/>
      <c r="AF7" s="97"/>
      <c r="AG7" s="97"/>
    </row>
    <row r="8" spans="1:34" s="97" customFormat="1" x14ac:dyDescent="0.2">
      <c r="A8" s="189" t="s">
        <v>214</v>
      </c>
      <c r="B8" s="190"/>
      <c r="C8" s="191"/>
      <c r="D8" s="191"/>
      <c r="E8" s="191"/>
      <c r="F8" s="191"/>
      <c r="G8" s="191"/>
      <c r="H8" s="191"/>
      <c r="I8" s="297"/>
    </row>
    <row r="9" spans="1:34" s="97" customFormat="1" ht="79.5" customHeight="1" x14ac:dyDescent="0.2">
      <c r="A9" s="784" t="s">
        <v>411</v>
      </c>
      <c r="B9" s="785"/>
      <c r="C9" s="785"/>
      <c r="D9" s="785"/>
      <c r="E9" s="785"/>
      <c r="F9" s="785"/>
      <c r="G9" s="785"/>
      <c r="H9" s="785"/>
      <c r="I9" s="849"/>
      <c r="J9" s="193"/>
      <c r="K9" s="193"/>
      <c r="L9" s="756"/>
      <c r="M9" s="756"/>
      <c r="N9" s="756"/>
      <c r="O9" s="756"/>
      <c r="P9" s="756"/>
      <c r="Q9" s="193"/>
      <c r="R9" s="193"/>
      <c r="S9" s="193"/>
      <c r="T9" s="193"/>
      <c r="U9" s="193"/>
      <c r="V9" s="193"/>
      <c r="W9" s="193"/>
      <c r="X9" s="193"/>
      <c r="Y9" s="193"/>
      <c r="Z9" s="193"/>
    </row>
    <row r="10" spans="1:34" s="97" customFormat="1" x14ac:dyDescent="0.2">
      <c r="A10" s="196"/>
      <c r="B10" s="197"/>
      <c r="C10" s="197"/>
      <c r="D10" s="197"/>
      <c r="E10" s="197"/>
      <c r="F10" s="197"/>
      <c r="G10" s="197"/>
      <c r="H10" s="197"/>
      <c r="I10" s="572"/>
      <c r="J10" s="193"/>
      <c r="K10" s="193"/>
      <c r="L10" s="193"/>
      <c r="M10" s="193"/>
      <c r="N10" s="193"/>
      <c r="O10" s="193"/>
      <c r="P10" s="193"/>
      <c r="Q10" s="193"/>
      <c r="R10" s="193"/>
      <c r="S10" s="193"/>
      <c r="T10" s="193"/>
      <c r="U10" s="193"/>
      <c r="V10" s="193"/>
      <c r="W10" s="193"/>
      <c r="X10" s="193"/>
      <c r="Y10" s="193"/>
      <c r="Z10" s="193"/>
    </row>
    <row r="13" spans="1:34" s="97" customFormat="1" x14ac:dyDescent="0.2">
      <c r="A13" s="470" t="s">
        <v>412</v>
      </c>
      <c r="B13" s="582"/>
      <c r="C13" s="471"/>
      <c r="D13" s="133">
        <f>Stammdaten!D31</f>
        <v>2023</v>
      </c>
      <c r="E13" s="482">
        <f>D13+1</f>
        <v>2024</v>
      </c>
      <c r="F13" s="482">
        <f>E13+1</f>
        <v>2025</v>
      </c>
      <c r="G13" s="485">
        <f>F13+1</f>
        <v>2026</v>
      </c>
      <c r="H13" s="482">
        <f>G13+1</f>
        <v>2027</v>
      </c>
      <c r="I13" s="482">
        <f>H13+1</f>
        <v>2028</v>
      </c>
      <c r="J13" s="137"/>
    </row>
    <row r="14" spans="1:34" s="97" customFormat="1" x14ac:dyDescent="0.2">
      <c r="A14" s="577"/>
      <c r="B14" s="133" t="s">
        <v>172</v>
      </c>
      <c r="C14" s="133" t="s">
        <v>142</v>
      </c>
      <c r="D14" s="482" t="s">
        <v>228</v>
      </c>
      <c r="E14" s="482" t="s">
        <v>228</v>
      </c>
      <c r="F14" s="482" t="s">
        <v>228</v>
      </c>
      <c r="G14" s="482" t="s">
        <v>228</v>
      </c>
      <c r="H14" s="482" t="s">
        <v>228</v>
      </c>
      <c r="I14" s="482" t="s">
        <v>228</v>
      </c>
      <c r="J14" s="137"/>
    </row>
    <row r="15" spans="1:34" s="97" customFormat="1" x14ac:dyDescent="0.2">
      <c r="A15" s="578" t="s">
        <v>413</v>
      </c>
      <c r="B15" s="579"/>
      <c r="C15" s="580" t="s">
        <v>146</v>
      </c>
      <c r="D15" s="161"/>
      <c r="E15" s="161"/>
      <c r="F15" s="161"/>
      <c r="G15" s="161"/>
      <c r="H15" s="161"/>
      <c r="I15" s="161"/>
      <c r="J15" s="137"/>
    </row>
    <row r="16" spans="1:34" s="97" customFormat="1" x14ac:dyDescent="0.2">
      <c r="A16" s="165" t="s">
        <v>310</v>
      </c>
      <c r="B16" s="449"/>
      <c r="C16" s="239" t="s">
        <v>146</v>
      </c>
      <c r="D16" s="161"/>
      <c r="E16" s="161"/>
      <c r="F16" s="161"/>
      <c r="G16" s="161"/>
      <c r="H16" s="161"/>
      <c r="I16" s="161"/>
      <c r="J16" s="137"/>
    </row>
    <row r="17" spans="1:10" s="97" customFormat="1" x14ac:dyDescent="0.2">
      <c r="A17" s="165" t="s">
        <v>414</v>
      </c>
      <c r="B17" s="449"/>
      <c r="C17" s="239" t="s">
        <v>123</v>
      </c>
      <c r="D17" s="161"/>
      <c r="E17" s="161"/>
      <c r="F17" s="161"/>
      <c r="G17" s="161"/>
      <c r="H17" s="161"/>
      <c r="I17" s="161"/>
      <c r="J17" s="137"/>
    </row>
    <row r="20" spans="1:10" x14ac:dyDescent="0.2">
      <c r="A20" s="470" t="s">
        <v>415</v>
      </c>
      <c r="B20" s="582"/>
      <c r="C20" s="471"/>
      <c r="D20" s="133">
        <f>D13</f>
        <v>2023</v>
      </c>
      <c r="E20" s="482">
        <f>D20+1</f>
        <v>2024</v>
      </c>
      <c r="F20" s="482">
        <f>E20+1</f>
        <v>2025</v>
      </c>
      <c r="G20" s="485">
        <f>F20+1</f>
        <v>2026</v>
      </c>
      <c r="H20" s="482">
        <f>G20+1</f>
        <v>2027</v>
      </c>
      <c r="I20" s="482">
        <f>H20+1</f>
        <v>2028</v>
      </c>
    </row>
    <row r="21" spans="1:10" x14ac:dyDescent="0.2">
      <c r="A21" s="577"/>
      <c r="B21" s="133" t="s">
        <v>172</v>
      </c>
      <c r="C21" s="133" t="s">
        <v>142</v>
      </c>
      <c r="D21" s="482" t="s">
        <v>228</v>
      </c>
      <c r="E21" s="482" t="s">
        <v>228</v>
      </c>
      <c r="F21" s="482" t="s">
        <v>228</v>
      </c>
      <c r="G21" s="482" t="s">
        <v>228</v>
      </c>
      <c r="H21" s="482" t="s">
        <v>228</v>
      </c>
      <c r="I21" s="482" t="s">
        <v>228</v>
      </c>
    </row>
    <row r="22" spans="1:10" x14ac:dyDescent="0.2">
      <c r="A22" s="578" t="s">
        <v>413</v>
      </c>
      <c r="B22" s="579"/>
      <c r="C22" s="580" t="s">
        <v>146</v>
      </c>
      <c r="D22" s="161"/>
      <c r="E22" s="161"/>
      <c r="F22" s="161"/>
      <c r="G22" s="161"/>
      <c r="H22" s="161"/>
      <c r="I22" s="161"/>
    </row>
    <row r="23" spans="1:10" x14ac:dyDescent="0.2">
      <c r="A23" s="165" t="s">
        <v>310</v>
      </c>
      <c r="B23" s="449"/>
      <c r="C23" s="239" t="s">
        <v>146</v>
      </c>
      <c r="D23" s="161"/>
      <c r="E23" s="161"/>
      <c r="F23" s="161"/>
      <c r="G23" s="161"/>
      <c r="H23" s="161"/>
      <c r="I23" s="161"/>
    </row>
    <row r="24" spans="1:10" x14ac:dyDescent="0.2">
      <c r="A24" s="165" t="s">
        <v>414</v>
      </c>
      <c r="B24" s="449"/>
      <c r="C24" s="239" t="s">
        <v>123</v>
      </c>
      <c r="D24" s="161"/>
      <c r="E24" s="161"/>
      <c r="F24" s="161"/>
      <c r="G24" s="161"/>
      <c r="H24" s="161"/>
      <c r="I24" s="161"/>
    </row>
    <row r="27" spans="1:10" x14ac:dyDescent="0.2">
      <c r="A27" s="470" t="s">
        <v>416</v>
      </c>
      <c r="B27" s="582"/>
      <c r="C27" s="471"/>
      <c r="D27" s="133">
        <f>D20</f>
        <v>2023</v>
      </c>
      <c r="E27" s="482">
        <f>D27+1</f>
        <v>2024</v>
      </c>
      <c r="F27" s="482">
        <f>E27+1</f>
        <v>2025</v>
      </c>
      <c r="G27" s="485">
        <f>F27+1</f>
        <v>2026</v>
      </c>
      <c r="H27" s="482">
        <f>G27+1</f>
        <v>2027</v>
      </c>
      <c r="I27" s="482">
        <f>H27+1</f>
        <v>2028</v>
      </c>
    </row>
    <row r="28" spans="1:10" x14ac:dyDescent="0.2">
      <c r="A28" s="577"/>
      <c r="B28" s="133" t="s">
        <v>172</v>
      </c>
      <c r="C28" s="133" t="s">
        <v>142</v>
      </c>
      <c r="D28" s="482" t="s">
        <v>228</v>
      </c>
      <c r="E28" s="482" t="s">
        <v>228</v>
      </c>
      <c r="F28" s="482" t="s">
        <v>228</v>
      </c>
      <c r="G28" s="482" t="s">
        <v>228</v>
      </c>
      <c r="H28" s="482" t="s">
        <v>228</v>
      </c>
      <c r="I28" s="482" t="s">
        <v>228</v>
      </c>
    </row>
    <row r="29" spans="1:10" x14ac:dyDescent="0.2">
      <c r="A29" s="578" t="s">
        <v>413</v>
      </c>
      <c r="B29" s="579"/>
      <c r="C29" s="580" t="s">
        <v>146</v>
      </c>
      <c r="D29" s="161"/>
      <c r="E29" s="161"/>
      <c r="F29" s="161"/>
      <c r="G29" s="161"/>
      <c r="H29" s="161"/>
      <c r="I29" s="161"/>
    </row>
    <row r="30" spans="1:10" x14ac:dyDescent="0.2">
      <c r="A30" s="165" t="s">
        <v>310</v>
      </c>
      <c r="B30" s="449"/>
      <c r="C30" s="239" t="s">
        <v>146</v>
      </c>
      <c r="D30" s="161"/>
      <c r="E30" s="161"/>
      <c r="F30" s="161"/>
      <c r="G30" s="161"/>
      <c r="H30" s="161"/>
      <c r="I30" s="161"/>
    </row>
    <row r="31" spans="1:10" x14ac:dyDescent="0.2">
      <c r="A31" s="165" t="s">
        <v>414</v>
      </c>
      <c r="B31" s="449"/>
      <c r="C31" s="239" t="s">
        <v>123</v>
      </c>
      <c r="D31" s="161"/>
      <c r="E31" s="161"/>
      <c r="F31" s="161"/>
      <c r="G31" s="161"/>
      <c r="H31" s="161"/>
      <c r="I31" s="161"/>
    </row>
    <row r="34" spans="1:9" ht="13.5" customHeight="1" x14ac:dyDescent="0.2">
      <c r="A34" s="470" t="s">
        <v>417</v>
      </c>
      <c r="B34" s="582"/>
      <c r="C34" s="471"/>
      <c r="D34" s="133">
        <f>D27</f>
        <v>2023</v>
      </c>
      <c r="E34" s="482">
        <f>D34+1</f>
        <v>2024</v>
      </c>
      <c r="F34" s="482">
        <f>E34+1</f>
        <v>2025</v>
      </c>
      <c r="G34" s="485">
        <f>F34+1</f>
        <v>2026</v>
      </c>
      <c r="H34" s="482">
        <f>G34+1</f>
        <v>2027</v>
      </c>
      <c r="I34" s="482">
        <f>H34+1</f>
        <v>2028</v>
      </c>
    </row>
    <row r="35" spans="1:9" x14ac:dyDescent="0.2">
      <c r="A35" s="577"/>
      <c r="B35" s="133" t="s">
        <v>172</v>
      </c>
      <c r="C35" s="133" t="s">
        <v>142</v>
      </c>
      <c r="D35" s="482" t="s">
        <v>228</v>
      </c>
      <c r="E35" s="482" t="s">
        <v>228</v>
      </c>
      <c r="F35" s="482" t="s">
        <v>228</v>
      </c>
      <c r="G35" s="482" t="s">
        <v>228</v>
      </c>
      <c r="H35" s="482" t="s">
        <v>228</v>
      </c>
      <c r="I35" s="482" t="s">
        <v>228</v>
      </c>
    </row>
    <row r="36" spans="1:9" x14ac:dyDescent="0.2">
      <c r="A36" s="578" t="s">
        <v>413</v>
      </c>
      <c r="B36" s="579"/>
      <c r="C36" s="580" t="s">
        <v>146</v>
      </c>
      <c r="D36" s="161"/>
      <c r="E36" s="161"/>
      <c r="F36" s="161"/>
      <c r="G36" s="161"/>
      <c r="H36" s="161"/>
      <c r="I36" s="161"/>
    </row>
    <row r="37" spans="1:9" x14ac:dyDescent="0.2">
      <c r="A37" s="165" t="s">
        <v>310</v>
      </c>
      <c r="B37" s="449"/>
      <c r="C37" s="239" t="s">
        <v>146</v>
      </c>
      <c r="D37" s="161"/>
      <c r="E37" s="161"/>
      <c r="F37" s="161"/>
      <c r="G37" s="161"/>
      <c r="H37" s="161"/>
      <c r="I37" s="161"/>
    </row>
    <row r="38" spans="1:9" x14ac:dyDescent="0.2">
      <c r="A38" s="165" t="s">
        <v>414</v>
      </c>
      <c r="B38" s="449"/>
      <c r="C38" s="239" t="s">
        <v>123</v>
      </c>
      <c r="D38" s="161"/>
      <c r="E38" s="161"/>
      <c r="F38" s="161"/>
      <c r="G38" s="161"/>
      <c r="H38" s="161"/>
      <c r="I38" s="161"/>
    </row>
    <row r="45" spans="1:9" ht="13.5" customHeight="1" x14ac:dyDescent="0.2">
      <c r="A45" s="848" t="s">
        <v>418</v>
      </c>
      <c r="B45" s="848"/>
      <c r="C45" s="848"/>
      <c r="D45" s="133">
        <f>D34</f>
        <v>2023</v>
      </c>
      <c r="E45" s="482">
        <f>D45+1</f>
        <v>2024</v>
      </c>
      <c r="F45" s="482">
        <f>E45+1</f>
        <v>2025</v>
      </c>
      <c r="G45" s="485">
        <f>F45+1</f>
        <v>2026</v>
      </c>
      <c r="H45" s="482">
        <f>G45+1</f>
        <v>2027</v>
      </c>
      <c r="I45" s="482">
        <f>H45+1</f>
        <v>2028</v>
      </c>
    </row>
    <row r="46" spans="1:9" ht="13.5" thickBot="1" x14ac:dyDescent="0.25">
      <c r="A46" s="577"/>
      <c r="B46" s="133" t="s">
        <v>172</v>
      </c>
      <c r="C46" s="133" t="s">
        <v>142</v>
      </c>
      <c r="D46" s="482" t="s">
        <v>419</v>
      </c>
      <c r="E46" s="482" t="s">
        <v>419</v>
      </c>
      <c r="F46" s="482" t="s">
        <v>419</v>
      </c>
      <c r="G46" s="482" t="s">
        <v>419</v>
      </c>
      <c r="H46" s="482" t="s">
        <v>419</v>
      </c>
      <c r="I46" s="482" t="s">
        <v>419</v>
      </c>
    </row>
    <row r="47" spans="1:9" ht="13.5" thickBot="1" x14ac:dyDescent="0.25">
      <c r="A47" s="578" t="s">
        <v>413</v>
      </c>
      <c r="B47" s="581" t="s">
        <v>420</v>
      </c>
      <c r="C47" s="580"/>
      <c r="D47" s="583">
        <f ca="1">SUMIF($B$15:$I$38,B47,$D$15:$D$38)</f>
        <v>0</v>
      </c>
      <c r="E47" s="583">
        <f ca="1">SUMIF($B$15:$I$38,B47,$E$15:$E$38)</f>
        <v>0</v>
      </c>
      <c r="F47" s="583">
        <f ca="1">SUMIF($B$15:$I$38,B47,$F$15:$F$38)</f>
        <v>0</v>
      </c>
      <c r="G47" s="583">
        <f ca="1">SUMIF($B$15:$I$38,B47,$G$15:$G$38)</f>
        <v>0</v>
      </c>
      <c r="H47" s="583">
        <f ca="1">SUMIF($B$15:$I$38,B47,$H$15:$H$38)</f>
        <v>0</v>
      </c>
      <c r="I47" s="583">
        <f ca="1">SUMIF($B$15:$I$38,B47,$I$15:$I$38)</f>
        <v>0</v>
      </c>
    </row>
    <row r="48" spans="1:9" ht="13.5" thickBot="1" x14ac:dyDescent="0.25">
      <c r="A48" s="578" t="s">
        <v>413</v>
      </c>
      <c r="B48" s="581" t="s">
        <v>421</v>
      </c>
      <c r="C48" s="580" t="s">
        <v>115</v>
      </c>
      <c r="D48" s="583">
        <f t="shared" ref="D48:D55" ca="1" si="0">SUMIF($B$15:$I$38,B48,$D$15:$D$38)</f>
        <v>0</v>
      </c>
      <c r="E48" s="583">
        <f t="shared" ref="E48:E55" ca="1" si="1">SUMIF($B$15:$I$38,B48,$E$15:$E$38)</f>
        <v>0</v>
      </c>
      <c r="F48" s="583">
        <f t="shared" ref="F48:F55" ca="1" si="2">SUMIF($B$15:$I$38,B48,$F$15:$F$38)</f>
        <v>0</v>
      </c>
      <c r="G48" s="583">
        <f t="shared" ref="G48:G55" ca="1" si="3">SUMIF($B$15:$I$38,B48,$G$15:$G$38)</f>
        <v>0</v>
      </c>
      <c r="H48" s="583">
        <f t="shared" ref="H48:H55" ca="1" si="4">SUMIF($B$15:$I$38,B48,$H$15:$H$38)</f>
        <v>0</v>
      </c>
      <c r="I48" s="583">
        <f t="shared" ref="I48:I55" ca="1" si="5">SUMIF($B$15:$I$38,B48,$I$15:$I$38)</f>
        <v>0</v>
      </c>
    </row>
    <row r="49" spans="1:9" ht="13.5" thickBot="1" x14ac:dyDescent="0.25">
      <c r="A49" s="578" t="s">
        <v>413</v>
      </c>
      <c r="B49" s="581" t="s">
        <v>149</v>
      </c>
      <c r="C49" s="580" t="s">
        <v>146</v>
      </c>
      <c r="D49" s="583">
        <f t="shared" ca="1" si="0"/>
        <v>0</v>
      </c>
      <c r="E49" s="583">
        <f t="shared" ca="1" si="1"/>
        <v>0</v>
      </c>
      <c r="F49" s="583">
        <f t="shared" ca="1" si="2"/>
        <v>0</v>
      </c>
      <c r="G49" s="583">
        <f t="shared" ca="1" si="3"/>
        <v>0</v>
      </c>
      <c r="H49" s="583">
        <f t="shared" ca="1" si="4"/>
        <v>0</v>
      </c>
      <c r="I49" s="583">
        <f t="shared" ca="1" si="5"/>
        <v>0</v>
      </c>
    </row>
    <row r="50" spans="1:9" ht="13.5" thickBot="1" x14ac:dyDescent="0.25">
      <c r="A50" s="165" t="s">
        <v>310</v>
      </c>
      <c r="B50" s="373" t="s">
        <v>422</v>
      </c>
      <c r="C50" s="239" t="s">
        <v>146</v>
      </c>
      <c r="D50" s="583">
        <f t="shared" ca="1" si="0"/>
        <v>0</v>
      </c>
      <c r="E50" s="583">
        <f t="shared" ca="1" si="1"/>
        <v>0</v>
      </c>
      <c r="F50" s="583">
        <f t="shared" ca="1" si="2"/>
        <v>0</v>
      </c>
      <c r="G50" s="583">
        <f t="shared" ca="1" si="3"/>
        <v>0</v>
      </c>
      <c r="H50" s="583">
        <f t="shared" ca="1" si="4"/>
        <v>0</v>
      </c>
      <c r="I50" s="583">
        <f t="shared" ca="1" si="5"/>
        <v>0</v>
      </c>
    </row>
    <row r="51" spans="1:9" ht="13.5" thickBot="1" x14ac:dyDescent="0.25">
      <c r="A51" s="165" t="s">
        <v>310</v>
      </c>
      <c r="B51" s="373" t="s">
        <v>168</v>
      </c>
      <c r="C51" s="239" t="s">
        <v>146</v>
      </c>
      <c r="D51" s="583">
        <f t="shared" ca="1" si="0"/>
        <v>0</v>
      </c>
      <c r="E51" s="583">
        <f t="shared" ca="1" si="1"/>
        <v>0</v>
      </c>
      <c r="F51" s="583">
        <f t="shared" ca="1" si="2"/>
        <v>0</v>
      </c>
      <c r="G51" s="583">
        <f t="shared" ca="1" si="3"/>
        <v>0</v>
      </c>
      <c r="H51" s="583">
        <f t="shared" ca="1" si="4"/>
        <v>0</v>
      </c>
      <c r="I51" s="583">
        <f t="shared" ca="1" si="5"/>
        <v>0</v>
      </c>
    </row>
    <row r="52" spans="1:9" ht="13.5" thickBot="1" x14ac:dyDescent="0.25">
      <c r="A52" s="165" t="s">
        <v>414</v>
      </c>
      <c r="B52" s="373"/>
      <c r="C52" s="239" t="s">
        <v>123</v>
      </c>
      <c r="D52" s="583">
        <f t="shared" ca="1" si="0"/>
        <v>0</v>
      </c>
      <c r="E52" s="583">
        <f t="shared" ca="1" si="1"/>
        <v>0</v>
      </c>
      <c r="F52" s="583">
        <f t="shared" ca="1" si="2"/>
        <v>0</v>
      </c>
      <c r="G52" s="583">
        <f t="shared" ca="1" si="3"/>
        <v>0</v>
      </c>
      <c r="H52" s="583">
        <f t="shared" ca="1" si="4"/>
        <v>0</v>
      </c>
      <c r="I52" s="583">
        <f t="shared" ca="1" si="5"/>
        <v>0</v>
      </c>
    </row>
    <row r="53" spans="1:9" ht="13.5" thickBot="1" x14ac:dyDescent="0.25">
      <c r="A53" s="165" t="s">
        <v>414</v>
      </c>
      <c r="B53" s="373"/>
      <c r="C53" s="239" t="s">
        <v>123</v>
      </c>
      <c r="D53" s="583">
        <f t="shared" ca="1" si="0"/>
        <v>0</v>
      </c>
      <c r="E53" s="583">
        <f t="shared" ca="1" si="1"/>
        <v>0</v>
      </c>
      <c r="F53" s="583">
        <f t="shared" ca="1" si="2"/>
        <v>0</v>
      </c>
      <c r="G53" s="583">
        <f t="shared" ca="1" si="3"/>
        <v>0</v>
      </c>
      <c r="H53" s="583">
        <f t="shared" ca="1" si="4"/>
        <v>0</v>
      </c>
      <c r="I53" s="583">
        <f t="shared" ca="1" si="5"/>
        <v>0</v>
      </c>
    </row>
    <row r="54" spans="1:9" ht="13.5" thickBot="1" x14ac:dyDescent="0.25">
      <c r="A54" s="165" t="s">
        <v>414</v>
      </c>
      <c r="B54" s="373"/>
      <c r="C54" s="239" t="s">
        <v>123</v>
      </c>
      <c r="D54" s="583">
        <f t="shared" ca="1" si="0"/>
        <v>0</v>
      </c>
      <c r="E54" s="583">
        <f t="shared" ca="1" si="1"/>
        <v>0</v>
      </c>
      <c r="F54" s="583">
        <f t="shared" ca="1" si="2"/>
        <v>0</v>
      </c>
      <c r="G54" s="583">
        <f t="shared" ca="1" si="3"/>
        <v>0</v>
      </c>
      <c r="H54" s="583">
        <f t="shared" ca="1" si="4"/>
        <v>0</v>
      </c>
      <c r="I54" s="583">
        <f t="shared" ca="1" si="5"/>
        <v>0</v>
      </c>
    </row>
    <row r="55" spans="1:9" ht="13.5" thickBot="1" x14ac:dyDescent="0.25">
      <c r="A55" s="165" t="s">
        <v>414</v>
      </c>
      <c r="B55" s="373"/>
      <c r="C55" s="239" t="s">
        <v>123</v>
      </c>
      <c r="D55" s="583">
        <f t="shared" ca="1" si="0"/>
        <v>0</v>
      </c>
      <c r="E55" s="583">
        <f t="shared" ca="1" si="1"/>
        <v>0</v>
      </c>
      <c r="F55" s="583">
        <f t="shared" ca="1" si="2"/>
        <v>0</v>
      </c>
      <c r="G55" s="583">
        <f t="shared" ca="1" si="3"/>
        <v>0</v>
      </c>
      <c r="H55" s="583">
        <f t="shared" ca="1" si="4"/>
        <v>0</v>
      </c>
      <c r="I55" s="583">
        <f t="shared" ca="1" si="5"/>
        <v>0</v>
      </c>
    </row>
    <row r="58" spans="1:9" x14ac:dyDescent="0.2">
      <c r="C58" s="138" t="s">
        <v>423</v>
      </c>
    </row>
  </sheetData>
  <mergeCells count="3">
    <mergeCell ref="L9:P9"/>
    <mergeCell ref="A45:C45"/>
    <mergeCell ref="A9:I9"/>
  </mergeCells>
  <dataValidations count="3">
    <dataValidation type="list" allowBlank="1" showInputMessage="1" showErrorMessage="1" sqref="I7 D97:D1048576 D10 E13:E14 E34:E35 E20:E21 E27:E28 D8 E45 I11:I45 I56:I1048576" xr:uid="{24295142-5F76-4CC9-80D2-524C66B9A5DA}">
      <formula1>#REF!</formula1>
    </dataValidation>
    <dataValidation type="list" allowBlank="1" showInputMessage="1" showErrorMessage="1" sqref="B15 B22 B29 B36" xr:uid="{49812B05-26A5-4952-8655-1E9D4CCBCD55}">
      <formula1>"Erdgas, Heizöl, Fernwärme"</formula1>
    </dataValidation>
    <dataValidation type="list" allowBlank="1" showInputMessage="1" showErrorMessage="1" sqref="B16 B23 B30 B37" xr:uid="{7F7447B6-E084-46EF-B54C-A1A7AEF75F8D}">
      <formula1>"Konventioneller Strom, Ökostrom"</formula1>
    </dataValidation>
  </dataValidations>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31B6-4B88-4A37-9753-F44B4B630022}">
  <sheetPr>
    <tabColor theme="6"/>
  </sheetPr>
  <dimension ref="A1:AM29"/>
  <sheetViews>
    <sheetView showGridLines="0" workbookViewId="0"/>
  </sheetViews>
  <sheetFormatPr baseColWidth="10" defaultColWidth="11.42578125" defaultRowHeight="12.75" x14ac:dyDescent="0.2"/>
  <cols>
    <col min="1" max="1" width="31.42578125" customWidth="1"/>
    <col min="2" max="2" width="17.42578125" customWidth="1"/>
    <col min="3" max="32" width="15.5703125" customWidth="1"/>
  </cols>
  <sheetData>
    <row r="1" spans="1:39" x14ac:dyDescent="0.2">
      <c r="A1" s="7"/>
      <c r="B1" s="7"/>
      <c r="C1" s="7"/>
      <c r="D1" s="7"/>
      <c r="E1" s="7"/>
      <c r="F1" s="7"/>
      <c r="G1" s="7"/>
      <c r="H1" s="7"/>
      <c r="I1" s="7"/>
      <c r="J1" s="9"/>
    </row>
    <row r="2" spans="1:39" ht="22.5" x14ac:dyDescent="0.3">
      <c r="A2" s="782" t="s">
        <v>62</v>
      </c>
      <c r="B2" s="782"/>
      <c r="C2" s="782"/>
      <c r="D2" s="8"/>
      <c r="F2" s="9"/>
      <c r="G2" s="8"/>
      <c r="H2" s="7"/>
      <c r="I2" s="7"/>
      <c r="J2" s="9"/>
      <c r="AG2" s="97"/>
      <c r="AH2" s="97"/>
      <c r="AI2" s="97"/>
      <c r="AJ2" s="97"/>
      <c r="AK2" s="97"/>
      <c r="AL2" s="97"/>
      <c r="AM2" s="97"/>
    </row>
    <row r="3" spans="1:39" ht="15" x14ac:dyDescent="0.2">
      <c r="A3" s="7"/>
      <c r="B3" s="7"/>
      <c r="C3" s="7"/>
      <c r="D3" s="10"/>
      <c r="F3" s="9"/>
      <c r="G3" s="7"/>
      <c r="H3" s="783" t="s">
        <v>100</v>
      </c>
      <c r="I3" s="7"/>
      <c r="J3" s="9"/>
      <c r="AG3" s="97"/>
      <c r="AH3" s="97"/>
      <c r="AI3" s="97"/>
      <c r="AJ3" s="97"/>
      <c r="AK3" s="97"/>
      <c r="AL3" s="97"/>
      <c r="AM3" s="97"/>
    </row>
    <row r="4" spans="1:39" x14ac:dyDescent="0.2">
      <c r="A4" s="21" t="s">
        <v>24</v>
      </c>
      <c r="B4" s="7">
        <f>Stammdaten!B15</f>
        <v>0</v>
      </c>
      <c r="C4" s="12"/>
      <c r="D4" s="9"/>
      <c r="E4" s="6"/>
      <c r="F4" s="6"/>
      <c r="G4" s="6"/>
      <c r="H4" s="783"/>
      <c r="I4" s="9"/>
      <c r="J4" s="9"/>
      <c r="AG4" s="97"/>
      <c r="AH4" s="97"/>
      <c r="AI4" s="97"/>
      <c r="AJ4" s="97"/>
      <c r="AK4" s="97"/>
      <c r="AL4" s="97"/>
      <c r="AM4" s="97"/>
    </row>
    <row r="5" spans="1:39" ht="13.5" thickBot="1" x14ac:dyDescent="0.25">
      <c r="A5" s="51" t="s">
        <v>25</v>
      </c>
      <c r="B5" s="26">
        <f>Stammdaten!A10</f>
        <v>0</v>
      </c>
      <c r="C5" s="26"/>
      <c r="D5" s="11"/>
      <c r="E5" s="11"/>
      <c r="F5" s="11"/>
      <c r="G5" s="11"/>
      <c r="H5" s="11"/>
      <c r="I5" s="9"/>
      <c r="J5" s="9"/>
      <c r="AG5" s="97"/>
      <c r="AH5" s="97"/>
      <c r="AI5" s="97"/>
      <c r="AJ5" s="97"/>
      <c r="AK5" s="97"/>
      <c r="AL5" s="97"/>
      <c r="AM5" s="97"/>
    </row>
    <row r="6" spans="1:39" x14ac:dyDescent="0.2">
      <c r="AG6" s="97"/>
      <c r="AH6" s="97"/>
      <c r="AI6" s="97"/>
      <c r="AJ6" s="97"/>
      <c r="AK6" s="97"/>
      <c r="AL6" s="97"/>
      <c r="AM6" s="97"/>
    </row>
    <row r="7" spans="1:39" x14ac:dyDescent="0.2">
      <c r="AG7" s="97"/>
      <c r="AH7" s="97"/>
      <c r="AI7" s="97"/>
      <c r="AJ7" s="97"/>
      <c r="AK7" s="97"/>
      <c r="AL7" s="97"/>
      <c r="AM7" s="97"/>
    </row>
    <row r="8" spans="1:39" s="97" customFormat="1" x14ac:dyDescent="0.2">
      <c r="A8" s="189" t="s">
        <v>214</v>
      </c>
      <c r="B8" s="191"/>
      <c r="C8" s="191"/>
      <c r="D8" s="191"/>
      <c r="E8" s="191"/>
      <c r="F8" s="191"/>
      <c r="G8" s="191"/>
      <c r="H8" s="191"/>
    </row>
    <row r="9" spans="1:39" s="97" customFormat="1" ht="40.35" customHeight="1" x14ac:dyDescent="0.2">
      <c r="A9" s="784" t="s">
        <v>424</v>
      </c>
      <c r="B9" s="785"/>
      <c r="C9" s="785"/>
      <c r="D9" s="785"/>
      <c r="E9" s="785"/>
      <c r="F9" s="785"/>
      <c r="G9" s="785"/>
      <c r="H9" s="785"/>
      <c r="I9" s="192"/>
      <c r="J9" s="193"/>
      <c r="K9" s="193"/>
      <c r="L9" s="193"/>
      <c r="M9" s="193"/>
      <c r="N9" s="193"/>
      <c r="O9" s="193"/>
      <c r="P9" s="193"/>
      <c r="Q9" s="193"/>
      <c r="R9" s="193"/>
      <c r="S9" s="193"/>
      <c r="T9" s="193"/>
      <c r="U9" s="193"/>
      <c r="V9" s="193"/>
      <c r="W9" s="193"/>
      <c r="X9" s="193"/>
      <c r="Y9" s="193"/>
      <c r="Z9" s="193"/>
      <c r="AA9" s="193"/>
      <c r="AB9" s="193"/>
      <c r="AC9" s="193"/>
      <c r="AD9" s="193"/>
      <c r="AE9" s="193"/>
      <c r="AF9" s="193"/>
    </row>
    <row r="10" spans="1:39" s="97" customFormat="1" x14ac:dyDescent="0.2">
      <c r="A10" s="196"/>
      <c r="B10" s="197"/>
      <c r="C10" s="197"/>
      <c r="D10" s="197"/>
      <c r="E10" s="197"/>
      <c r="F10" s="197"/>
      <c r="G10" s="197"/>
      <c r="H10" s="197"/>
      <c r="I10" s="192"/>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row>
    <row r="11" spans="1:39" s="97" customFormat="1" x14ac:dyDescent="0.2">
      <c r="A11" s="195"/>
      <c r="B11" s="195"/>
      <c r="C11" s="195"/>
      <c r="D11" s="195"/>
      <c r="E11" s="195"/>
      <c r="F11" s="195"/>
      <c r="G11" s="195"/>
      <c r="H11" s="195"/>
      <c r="I11" s="192"/>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1:39" s="97" customFormat="1" x14ac:dyDescent="0.2">
      <c r="A12" s="1"/>
      <c r="B12" s="116"/>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row>
    <row r="13" spans="1:39" ht="15" x14ac:dyDescent="0.2">
      <c r="A13" s="781" t="s">
        <v>257</v>
      </c>
      <c r="B13" s="781"/>
      <c r="C13" s="781"/>
      <c r="D13" s="781"/>
      <c r="E13" s="781"/>
      <c r="F13" s="781"/>
      <c r="G13" s="781"/>
      <c r="H13" s="781"/>
      <c r="I13" s="253"/>
      <c r="J13" s="253"/>
      <c r="K13" s="253"/>
      <c r="L13" s="253"/>
      <c r="M13" s="253"/>
      <c r="N13" s="253"/>
      <c r="O13" s="253"/>
      <c r="P13" s="253"/>
      <c r="Q13" s="253"/>
      <c r="R13" s="253"/>
      <c r="S13" s="253"/>
      <c r="T13" s="253"/>
      <c r="U13" s="253"/>
      <c r="V13" s="253"/>
      <c r="W13" s="253"/>
      <c r="X13" s="253"/>
      <c r="Y13" s="97"/>
      <c r="Z13" s="97"/>
      <c r="AA13" s="97"/>
      <c r="AB13" s="97"/>
      <c r="AC13" s="97"/>
      <c r="AD13" s="97"/>
      <c r="AE13" s="97"/>
    </row>
    <row r="14" spans="1:39" ht="15" x14ac:dyDescent="0.2">
      <c r="A14" s="279" t="s">
        <v>258</v>
      </c>
      <c r="B14" s="17" t="s">
        <v>142</v>
      </c>
      <c r="C14" s="252">
        <f>Stammdaten!D31</f>
        <v>2023</v>
      </c>
      <c r="D14" s="252">
        <f>C14+1</f>
        <v>2024</v>
      </c>
      <c r="E14" s="252">
        <f>D14+1</f>
        <v>2025</v>
      </c>
      <c r="F14" s="252">
        <f>E14+1</f>
        <v>2026</v>
      </c>
      <c r="G14" s="252">
        <f>F14+1</f>
        <v>2027</v>
      </c>
      <c r="H14" s="39">
        <f>G14+1</f>
        <v>2028</v>
      </c>
      <c r="I14" s="32"/>
      <c r="J14" s="32"/>
      <c r="K14" s="32"/>
      <c r="L14" s="32"/>
      <c r="M14" s="32"/>
      <c r="N14" s="32"/>
      <c r="O14" s="32"/>
      <c r="P14" s="32"/>
      <c r="Q14" s="32"/>
      <c r="R14" s="32"/>
      <c r="S14" s="32"/>
      <c r="T14" s="32"/>
      <c r="U14" s="32"/>
      <c r="V14" s="32"/>
      <c r="W14" s="32"/>
      <c r="X14" s="32"/>
      <c r="Y14" s="97"/>
      <c r="Z14" s="97"/>
      <c r="AA14" s="97"/>
      <c r="AB14" s="97"/>
      <c r="AC14" s="97"/>
      <c r="AD14" s="97"/>
      <c r="AE14" s="97"/>
    </row>
    <row r="15" spans="1:39" ht="15" x14ac:dyDescent="0.2">
      <c r="A15" s="260" t="s">
        <v>259</v>
      </c>
      <c r="B15" s="256" t="s">
        <v>260</v>
      </c>
      <c r="C15" s="126"/>
      <c r="D15" s="126"/>
      <c r="E15" s="126"/>
      <c r="F15" s="126"/>
      <c r="G15" s="126"/>
      <c r="H15" s="126"/>
      <c r="I15" s="258"/>
      <c r="J15" s="258"/>
      <c r="K15" s="258"/>
      <c r="L15" s="258"/>
      <c r="M15" s="258"/>
      <c r="N15" s="258"/>
      <c r="O15" s="258"/>
      <c r="P15" s="258"/>
      <c r="Q15" s="258"/>
      <c r="R15" s="258"/>
      <c r="S15" s="258"/>
      <c r="T15" s="258"/>
      <c r="U15" s="258"/>
      <c r="V15" s="258"/>
      <c r="W15" s="258"/>
      <c r="X15" s="258"/>
      <c r="Y15" s="115"/>
      <c r="Z15" s="99"/>
      <c r="AA15" s="98"/>
      <c r="AB15" s="98"/>
      <c r="AC15" s="98"/>
      <c r="AD15" s="98"/>
      <c r="AE15" s="97"/>
    </row>
    <row r="16" spans="1:39" ht="15" x14ac:dyDescent="0.2">
      <c r="A16" s="260" t="s">
        <v>261</v>
      </c>
      <c r="B16" s="256" t="s">
        <v>260</v>
      </c>
      <c r="C16" s="126"/>
      <c r="D16" s="126"/>
      <c r="E16" s="126"/>
      <c r="F16" s="126"/>
      <c r="G16" s="126"/>
      <c r="H16" s="126"/>
    </row>
    <row r="17" spans="1:8" ht="15" x14ac:dyDescent="0.2">
      <c r="A17" s="260" t="s">
        <v>262</v>
      </c>
      <c r="B17" s="256" t="s">
        <v>260</v>
      </c>
      <c r="C17" s="126"/>
      <c r="D17" s="126"/>
      <c r="E17" s="126"/>
      <c r="F17" s="126"/>
      <c r="G17" s="126"/>
      <c r="H17" s="126"/>
    </row>
    <row r="18" spans="1:8" ht="15" x14ac:dyDescent="0.2">
      <c r="A18" s="260" t="s">
        <v>263</v>
      </c>
      <c r="B18" s="256" t="s">
        <v>260</v>
      </c>
      <c r="C18" s="126"/>
      <c r="D18" s="126"/>
      <c r="E18" s="126"/>
      <c r="F18" s="126"/>
      <c r="G18" s="126"/>
      <c r="H18" s="126"/>
    </row>
    <row r="19" spans="1:8" ht="15" x14ac:dyDescent="0.2">
      <c r="A19" s="260" t="s">
        <v>264</v>
      </c>
      <c r="B19" s="256" t="s">
        <v>260</v>
      </c>
      <c r="C19" s="126"/>
      <c r="D19" s="126"/>
      <c r="E19" s="126"/>
      <c r="F19" s="126"/>
      <c r="G19" s="126"/>
      <c r="H19" s="126"/>
    </row>
    <row r="20" spans="1:8" ht="15" x14ac:dyDescent="0.2">
      <c r="A20" s="384"/>
      <c r="B20" s="36"/>
      <c r="C20" s="385"/>
      <c r="D20" s="385"/>
      <c r="E20" s="385"/>
      <c r="F20" s="385"/>
      <c r="G20" s="385"/>
      <c r="H20" s="385"/>
    </row>
    <row r="22" spans="1:8" ht="15" x14ac:dyDescent="0.2">
      <c r="A22" s="781" t="s">
        <v>265</v>
      </c>
      <c r="B22" s="781"/>
      <c r="C22" s="781"/>
      <c r="D22" s="781"/>
      <c r="E22" s="781"/>
      <c r="F22" s="781"/>
      <c r="G22" s="781"/>
      <c r="H22" s="781"/>
    </row>
    <row r="23" spans="1:8" ht="15" x14ac:dyDescent="0.2">
      <c r="A23" s="279" t="s">
        <v>258</v>
      </c>
      <c r="B23" s="17" t="s">
        <v>142</v>
      </c>
      <c r="C23" s="252">
        <f>C14</f>
        <v>2023</v>
      </c>
      <c r="D23" s="252">
        <f>C23+1</f>
        <v>2024</v>
      </c>
      <c r="E23" s="252">
        <f>D23+1</f>
        <v>2025</v>
      </c>
      <c r="F23" s="252">
        <f>E23+1</f>
        <v>2026</v>
      </c>
      <c r="G23" s="252">
        <f>F23+1</f>
        <v>2027</v>
      </c>
      <c r="H23" s="39">
        <f>G23+1</f>
        <v>2028</v>
      </c>
    </row>
    <row r="24" spans="1:8" ht="15" x14ac:dyDescent="0.2">
      <c r="A24" s="260" t="s">
        <v>259</v>
      </c>
      <c r="B24" s="256" t="s">
        <v>260</v>
      </c>
      <c r="C24" s="126"/>
      <c r="D24" s="126"/>
      <c r="E24" s="126"/>
      <c r="F24" s="126"/>
      <c r="G24" s="126"/>
      <c r="H24" s="126"/>
    </row>
    <row r="25" spans="1:8" ht="15" x14ac:dyDescent="0.2">
      <c r="A25" s="260" t="s">
        <v>261</v>
      </c>
      <c r="B25" s="256" t="s">
        <v>260</v>
      </c>
      <c r="C25" s="126"/>
      <c r="D25" s="126"/>
      <c r="E25" s="126"/>
      <c r="F25" s="126"/>
      <c r="G25" s="126"/>
      <c r="H25" s="126"/>
    </row>
    <row r="26" spans="1:8" ht="15" x14ac:dyDescent="0.2">
      <c r="A26" s="260" t="s">
        <v>262</v>
      </c>
      <c r="B26" s="256" t="s">
        <v>260</v>
      </c>
      <c r="C26" s="126"/>
      <c r="D26" s="126"/>
      <c r="E26" s="126"/>
      <c r="F26" s="126"/>
      <c r="G26" s="126"/>
      <c r="H26" s="126"/>
    </row>
    <row r="27" spans="1:8" ht="15" x14ac:dyDescent="0.2">
      <c r="A27" s="260" t="s">
        <v>263</v>
      </c>
      <c r="B27" s="256" t="s">
        <v>260</v>
      </c>
      <c r="C27" s="126"/>
      <c r="D27" s="126"/>
      <c r="E27" s="126"/>
      <c r="F27" s="126"/>
      <c r="G27" s="126"/>
      <c r="H27" s="126"/>
    </row>
    <row r="28" spans="1:8" ht="15" x14ac:dyDescent="0.2">
      <c r="A28" s="260" t="s">
        <v>264</v>
      </c>
      <c r="B28" s="256" t="s">
        <v>260</v>
      </c>
      <c r="C28" s="126"/>
      <c r="D28" s="126"/>
      <c r="E28" s="126"/>
      <c r="F28" s="126"/>
      <c r="G28" s="126"/>
      <c r="H28" s="126"/>
    </row>
    <row r="29" spans="1:8" ht="15" x14ac:dyDescent="0.2">
      <c r="A29" s="567"/>
      <c r="B29" s="36"/>
      <c r="C29" s="385"/>
      <c r="D29" s="385"/>
      <c r="E29" s="385"/>
      <c r="F29" s="385"/>
      <c r="G29" s="385"/>
      <c r="H29" s="385"/>
    </row>
  </sheetData>
  <mergeCells count="5">
    <mergeCell ref="A2:C2"/>
    <mergeCell ref="H3:H4"/>
    <mergeCell ref="A9:H9"/>
    <mergeCell ref="A13:H13"/>
    <mergeCell ref="A22:H22"/>
  </mergeCells>
  <hyperlinks>
    <hyperlink ref="H3:H4" location="Inhalt!A1" display="zurück zum Inhalt" xr:uid="{4F49C30C-F9E8-4C86-A3B5-52B0BD91EE69}"/>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4D75-1763-4E35-8537-AEA50B97050B}">
  <sheetPr>
    <tabColor theme="9"/>
  </sheetPr>
  <dimension ref="A1:K52"/>
  <sheetViews>
    <sheetView showGridLines="0" zoomScale="85" zoomScaleNormal="85" workbookViewId="0">
      <selection activeCell="H31" sqref="H31"/>
    </sheetView>
  </sheetViews>
  <sheetFormatPr baseColWidth="10" defaultColWidth="11.42578125" defaultRowHeight="12.75" x14ac:dyDescent="0.2"/>
  <cols>
    <col min="1" max="1" width="10" customWidth="1"/>
    <col min="2" max="2" width="29.5703125" style="148" customWidth="1"/>
    <col min="3" max="3" width="47.140625" customWidth="1"/>
    <col min="4" max="5" width="22.140625" customWidth="1"/>
    <col min="6" max="6" width="25.85546875" customWidth="1"/>
    <col min="7" max="7" width="23.42578125" customWidth="1"/>
    <col min="8" max="8" width="31.7109375" customWidth="1"/>
    <col min="9" max="9" width="23.42578125" customWidth="1"/>
    <col min="10" max="10" width="35.140625" customWidth="1"/>
  </cols>
  <sheetData>
    <row r="1" spans="1:11" x14ac:dyDescent="0.2">
      <c r="B1" s="145"/>
      <c r="C1" s="18"/>
      <c r="D1" s="171"/>
      <c r="E1" s="171"/>
      <c r="F1" s="18"/>
      <c r="G1" s="19"/>
      <c r="H1" s="19"/>
      <c r="I1" s="19"/>
    </row>
    <row r="2" spans="1:11" ht="27.75" customHeight="1" x14ac:dyDescent="0.2">
      <c r="A2" s="715" t="s">
        <v>66</v>
      </c>
      <c r="B2" s="715"/>
      <c r="C2" s="18"/>
      <c r="D2" s="18"/>
      <c r="E2" s="18"/>
      <c r="F2" s="18"/>
      <c r="J2" s="783" t="s">
        <v>100</v>
      </c>
    </row>
    <row r="3" spans="1:11" x14ac:dyDescent="0.2">
      <c r="B3" s="145"/>
      <c r="C3" s="18"/>
      <c r="D3" s="19"/>
      <c r="E3" s="19"/>
      <c r="J3" s="783"/>
    </row>
    <row r="4" spans="1:11" x14ac:dyDescent="0.2">
      <c r="A4" s="21" t="s">
        <v>24</v>
      </c>
      <c r="B4" s="146"/>
      <c r="C4" s="22">
        <f>Stammdaten!B15</f>
        <v>0</v>
      </c>
      <c r="D4" s="23"/>
      <c r="E4" s="23"/>
      <c r="F4" s="19"/>
      <c r="J4" s="97"/>
    </row>
    <row r="5" spans="1:11" ht="13.5" thickBot="1" x14ac:dyDescent="0.25">
      <c r="A5" s="51" t="s">
        <v>25</v>
      </c>
      <c r="B5" s="147"/>
      <c r="C5" s="26">
        <f>Stammdaten!A10</f>
        <v>0</v>
      </c>
      <c r="D5" s="25"/>
      <c r="E5" s="25"/>
      <c r="F5" s="25"/>
      <c r="G5" s="111"/>
      <c r="H5" s="111"/>
      <c r="I5" s="111"/>
      <c r="J5" s="111"/>
    </row>
    <row r="7" spans="1:11" s="233" customFormat="1" ht="14.25" x14ac:dyDescent="0.2">
      <c r="A7" s="230" t="s">
        <v>101</v>
      </c>
      <c r="B7" s="231"/>
      <c r="C7" s="231"/>
      <c r="D7" s="232"/>
      <c r="E7" s="232"/>
      <c r="F7" s="232"/>
      <c r="G7" s="232"/>
      <c r="H7" s="232"/>
      <c r="I7" s="232"/>
      <c r="J7" s="365"/>
    </row>
    <row r="8" spans="1:11" s="113" customFormat="1" ht="13.35" customHeight="1" x14ac:dyDescent="0.2">
      <c r="A8" s="784" t="s">
        <v>425</v>
      </c>
      <c r="B8" s="785"/>
      <c r="C8" s="785"/>
      <c r="D8" s="785"/>
      <c r="E8" s="785"/>
      <c r="F8" s="785"/>
      <c r="G8" s="785"/>
      <c r="H8" s="785"/>
      <c r="I8" s="785"/>
      <c r="J8" s="849"/>
    </row>
    <row r="9" spans="1:11" s="233" customFormat="1" ht="22.35" customHeight="1" x14ac:dyDescent="0.2">
      <c r="A9" s="767"/>
      <c r="B9" s="768"/>
      <c r="C9" s="768"/>
      <c r="D9" s="768"/>
      <c r="E9" s="768"/>
      <c r="F9" s="768"/>
      <c r="G9" s="768"/>
      <c r="H9" s="768"/>
      <c r="I9" s="768"/>
      <c r="J9" s="769"/>
    </row>
    <row r="10" spans="1:11" s="233" customFormat="1" ht="14.25" x14ac:dyDescent="0.2">
      <c r="A10" s="195"/>
      <c r="B10" s="195"/>
      <c r="C10" s="195"/>
      <c r="D10" s="195"/>
      <c r="E10" s="195"/>
      <c r="F10" s="195"/>
      <c r="G10" s="195"/>
      <c r="H10" s="195"/>
      <c r="I10" s="195"/>
    </row>
    <row r="11" spans="1:11" ht="13.5" thickBot="1" x14ac:dyDescent="0.25"/>
    <row r="12" spans="1:11" s="234" customFormat="1" ht="70.349999999999994" customHeight="1" thickBot="1" x14ac:dyDescent="0.25">
      <c r="A12" s="367" t="s">
        <v>426</v>
      </c>
      <c r="B12" s="364" t="s">
        <v>427</v>
      </c>
      <c r="C12" s="364" t="s">
        <v>428</v>
      </c>
      <c r="D12" s="364" t="s">
        <v>429</v>
      </c>
      <c r="E12" s="364" t="s">
        <v>430</v>
      </c>
      <c r="F12" s="364" t="s">
        <v>431</v>
      </c>
      <c r="G12" s="364" t="s">
        <v>432</v>
      </c>
      <c r="H12" s="364" t="s">
        <v>433</v>
      </c>
      <c r="I12" s="364" t="s">
        <v>434</v>
      </c>
      <c r="J12" s="364" t="s">
        <v>435</v>
      </c>
    </row>
    <row r="13" spans="1:11" x14ac:dyDescent="0.2">
      <c r="A13" s="375" t="s">
        <v>436</v>
      </c>
      <c r="B13" s="375" t="s">
        <v>171</v>
      </c>
      <c r="C13" s="375" t="s">
        <v>437</v>
      </c>
      <c r="D13" s="368"/>
      <c r="E13" s="368"/>
      <c r="F13" s="368"/>
      <c r="G13" s="369"/>
      <c r="H13" s="369"/>
      <c r="I13" s="369"/>
      <c r="J13" s="369"/>
      <c r="K13" s="235"/>
    </row>
    <row r="14" spans="1:11" ht="51" x14ac:dyDescent="0.2">
      <c r="A14" s="376" t="s">
        <v>436</v>
      </c>
      <c r="B14" s="376" t="s">
        <v>171</v>
      </c>
      <c r="C14" s="376" t="s">
        <v>420</v>
      </c>
      <c r="D14" s="370"/>
      <c r="E14" s="370"/>
      <c r="F14" s="370"/>
      <c r="G14" s="369" t="s">
        <v>438</v>
      </c>
      <c r="H14" s="369" t="s">
        <v>439</v>
      </c>
      <c r="I14" s="369" t="s">
        <v>440</v>
      </c>
      <c r="J14" s="371"/>
    </row>
    <row r="15" spans="1:11" x14ac:dyDescent="0.2">
      <c r="A15" s="376" t="s">
        <v>436</v>
      </c>
      <c r="B15" s="376" t="s">
        <v>171</v>
      </c>
      <c r="C15" s="376" t="s">
        <v>441</v>
      </c>
      <c r="D15" s="370"/>
      <c r="E15" s="370"/>
      <c r="F15" s="370"/>
      <c r="G15" s="369"/>
      <c r="H15" s="369"/>
      <c r="I15" s="369"/>
      <c r="J15" s="371"/>
    </row>
    <row r="16" spans="1:11" x14ac:dyDescent="0.2">
      <c r="A16" s="376" t="s">
        <v>436</v>
      </c>
      <c r="B16" s="376" t="s">
        <v>442</v>
      </c>
      <c r="C16" s="376" t="s">
        <v>130</v>
      </c>
      <c r="D16" s="370"/>
      <c r="E16" s="370"/>
      <c r="F16" s="370"/>
      <c r="G16" s="369"/>
      <c r="H16" s="369"/>
      <c r="I16" s="369"/>
      <c r="J16" s="371"/>
    </row>
    <row r="17" spans="1:10" x14ac:dyDescent="0.2">
      <c r="A17" s="376" t="s">
        <v>436</v>
      </c>
      <c r="B17" s="376" t="s">
        <v>442</v>
      </c>
      <c r="C17" s="376" t="s">
        <v>132</v>
      </c>
      <c r="D17" s="370"/>
      <c r="E17" s="370"/>
      <c r="F17" s="370"/>
      <c r="G17" s="369"/>
      <c r="H17" s="369"/>
      <c r="I17" s="369"/>
      <c r="J17" s="371"/>
    </row>
    <row r="18" spans="1:10" x14ac:dyDescent="0.2">
      <c r="A18" s="376" t="s">
        <v>436</v>
      </c>
      <c r="B18" s="376" t="s">
        <v>442</v>
      </c>
      <c r="C18" s="376" t="s">
        <v>134</v>
      </c>
      <c r="D18" s="370"/>
      <c r="E18" s="370"/>
      <c r="F18" s="370"/>
      <c r="G18" s="369"/>
      <c r="H18" s="369"/>
      <c r="I18" s="369"/>
      <c r="J18" s="371"/>
    </row>
    <row r="19" spans="1:10" x14ac:dyDescent="0.2">
      <c r="A19" s="376" t="s">
        <v>436</v>
      </c>
      <c r="B19" s="376" t="s">
        <v>442</v>
      </c>
      <c r="C19" s="376" t="s">
        <v>136</v>
      </c>
      <c r="D19" s="370"/>
      <c r="E19" s="370"/>
      <c r="F19" s="370"/>
      <c r="G19" s="369"/>
      <c r="H19" s="369"/>
      <c r="I19" s="369"/>
      <c r="J19" s="371"/>
    </row>
    <row r="20" spans="1:10" x14ac:dyDescent="0.2">
      <c r="A20" s="376" t="s">
        <v>436</v>
      </c>
      <c r="B20" s="376" t="s">
        <v>443</v>
      </c>
      <c r="C20" s="376" t="s">
        <v>130</v>
      </c>
      <c r="D20" s="370"/>
      <c r="E20" s="370"/>
      <c r="F20" s="372"/>
      <c r="G20" s="369"/>
      <c r="H20" s="369"/>
      <c r="I20" s="369"/>
      <c r="J20" s="373"/>
    </row>
    <row r="21" spans="1:10" x14ac:dyDescent="0.2">
      <c r="A21" s="376" t="s">
        <v>436</v>
      </c>
      <c r="B21" s="376" t="s">
        <v>443</v>
      </c>
      <c r="C21" s="376" t="s">
        <v>132</v>
      </c>
      <c r="D21" s="370"/>
      <c r="E21" s="370"/>
      <c r="F21" s="372"/>
      <c r="G21" s="369"/>
      <c r="H21" s="369"/>
      <c r="I21" s="369"/>
      <c r="J21" s="373"/>
    </row>
    <row r="22" spans="1:10" x14ac:dyDescent="0.2">
      <c r="A22" s="376" t="s">
        <v>436</v>
      </c>
      <c r="B22" s="376" t="s">
        <v>443</v>
      </c>
      <c r="C22" s="376" t="s">
        <v>444</v>
      </c>
      <c r="D22" s="370"/>
      <c r="E22" s="370"/>
      <c r="F22" s="372"/>
      <c r="G22" s="369"/>
      <c r="H22" s="369"/>
      <c r="I22" s="369"/>
      <c r="J22" s="373"/>
    </row>
    <row r="23" spans="1:10" ht="13.35" customHeight="1" x14ac:dyDescent="0.2">
      <c r="A23" s="376" t="s">
        <v>436</v>
      </c>
      <c r="B23" s="377" t="s">
        <v>414</v>
      </c>
      <c r="C23" s="376" t="s">
        <v>445</v>
      </c>
      <c r="D23" s="374"/>
      <c r="E23" s="374"/>
      <c r="F23" s="374"/>
      <c r="G23" s="369"/>
      <c r="H23" s="369"/>
      <c r="I23" s="369"/>
      <c r="J23" s="160"/>
    </row>
    <row r="24" spans="1:10" x14ac:dyDescent="0.2">
      <c r="A24" s="378" t="s">
        <v>446</v>
      </c>
      <c r="B24" s="378" t="s">
        <v>447</v>
      </c>
      <c r="C24" s="378"/>
      <c r="D24" s="370"/>
      <c r="E24" s="370"/>
      <c r="F24" s="370"/>
      <c r="G24" s="369" t="s">
        <v>448</v>
      </c>
      <c r="H24" s="369" t="s">
        <v>449</v>
      </c>
      <c r="I24" s="369"/>
      <c r="J24" s="371"/>
    </row>
    <row r="25" spans="1:10" x14ac:dyDescent="0.2">
      <c r="A25" s="378" t="s">
        <v>446</v>
      </c>
      <c r="B25" s="378" t="s">
        <v>450</v>
      </c>
      <c r="C25" s="378"/>
      <c r="D25" s="370"/>
      <c r="E25" s="370"/>
      <c r="F25" s="370"/>
      <c r="G25" s="369"/>
      <c r="H25" s="369"/>
      <c r="I25" s="369"/>
      <c r="J25" s="371"/>
    </row>
    <row r="26" spans="1:10" ht="13.5" customHeight="1" x14ac:dyDescent="0.2">
      <c r="A26" s="378" t="s">
        <v>446</v>
      </c>
      <c r="B26" s="378" t="s">
        <v>149</v>
      </c>
      <c r="C26" s="378"/>
      <c r="D26" s="370"/>
      <c r="E26" s="370"/>
      <c r="F26" s="370"/>
      <c r="G26" s="369"/>
      <c r="H26" s="369"/>
      <c r="I26" s="369"/>
      <c r="J26" s="371"/>
    </row>
    <row r="27" spans="1:10" x14ac:dyDescent="0.2">
      <c r="A27" s="379" t="s">
        <v>451</v>
      </c>
      <c r="B27" s="380" t="s">
        <v>452</v>
      </c>
      <c r="C27" s="379"/>
      <c r="D27" s="370"/>
      <c r="E27" s="370"/>
      <c r="F27" s="370"/>
      <c r="G27" s="369"/>
      <c r="H27" s="369"/>
      <c r="I27" s="369"/>
      <c r="J27" s="371"/>
    </row>
    <row r="28" spans="1:10" x14ac:dyDescent="0.2">
      <c r="A28" s="379" t="s">
        <v>451</v>
      </c>
      <c r="B28" s="379" t="s">
        <v>40</v>
      </c>
      <c r="C28" s="381" t="s">
        <v>252</v>
      </c>
      <c r="D28" s="370"/>
      <c r="E28" s="370"/>
      <c r="F28" s="370"/>
      <c r="G28" s="369"/>
      <c r="H28" s="369"/>
      <c r="I28" s="369"/>
      <c r="J28" s="371"/>
    </row>
    <row r="29" spans="1:10" x14ac:dyDescent="0.2">
      <c r="A29" s="379" t="s">
        <v>451</v>
      </c>
      <c r="B29" s="379" t="s">
        <v>40</v>
      </c>
      <c r="C29" s="381" t="s">
        <v>253</v>
      </c>
      <c r="D29" s="370"/>
      <c r="E29" s="370"/>
      <c r="F29" s="370"/>
      <c r="G29" s="369"/>
      <c r="H29" s="369"/>
      <c r="I29" s="369"/>
      <c r="J29" s="371"/>
    </row>
    <row r="30" spans="1:10" x14ac:dyDescent="0.2">
      <c r="A30" s="379" t="s">
        <v>451</v>
      </c>
      <c r="B30" s="380" t="s">
        <v>42</v>
      </c>
      <c r="C30" s="382" t="s">
        <v>453</v>
      </c>
      <c r="D30" s="370"/>
      <c r="E30" s="370"/>
      <c r="F30" s="370"/>
      <c r="G30" s="369"/>
      <c r="H30" s="369"/>
      <c r="I30" s="369"/>
      <c r="J30" s="371"/>
    </row>
    <row r="31" spans="1:10" x14ac:dyDescent="0.2">
      <c r="A31" s="379" t="s">
        <v>451</v>
      </c>
      <c r="B31" s="379" t="s">
        <v>44</v>
      </c>
      <c r="C31" s="380" t="s">
        <v>454</v>
      </c>
      <c r="D31" s="370"/>
      <c r="E31" s="370"/>
      <c r="F31" s="370"/>
      <c r="G31" s="369"/>
      <c r="H31" s="369"/>
      <c r="I31" s="369"/>
      <c r="J31" s="371"/>
    </row>
    <row r="32" spans="1:10" x14ac:dyDescent="0.2">
      <c r="A32" s="379" t="s">
        <v>451</v>
      </c>
      <c r="B32" s="379" t="s">
        <v>44</v>
      </c>
      <c r="C32" s="380" t="s">
        <v>455</v>
      </c>
      <c r="D32" s="370"/>
      <c r="E32" s="370"/>
      <c r="F32" s="370"/>
      <c r="G32" s="369"/>
      <c r="H32" s="369"/>
      <c r="I32" s="369"/>
      <c r="J32" s="371"/>
    </row>
    <row r="33" spans="1:10" x14ac:dyDescent="0.2">
      <c r="A33" s="379" t="s">
        <v>451</v>
      </c>
      <c r="B33" s="379" t="s">
        <v>44</v>
      </c>
      <c r="C33" s="380"/>
      <c r="D33" s="370"/>
      <c r="E33" s="370"/>
      <c r="F33" s="370"/>
      <c r="G33" s="369"/>
      <c r="H33" s="369"/>
      <c r="I33" s="369"/>
      <c r="J33" s="371"/>
    </row>
    <row r="34" spans="1:10" x14ac:dyDescent="0.2">
      <c r="A34" s="379" t="s">
        <v>451</v>
      </c>
      <c r="B34" s="379" t="s">
        <v>44</v>
      </c>
      <c r="C34" s="380"/>
      <c r="D34" s="370"/>
      <c r="E34" s="370"/>
      <c r="F34" s="370"/>
      <c r="G34" s="369"/>
      <c r="H34" s="369"/>
      <c r="I34" s="369"/>
      <c r="J34" s="371"/>
    </row>
    <row r="35" spans="1:10" x14ac:dyDescent="0.2">
      <c r="A35" s="379" t="s">
        <v>451</v>
      </c>
      <c r="B35" s="379" t="s">
        <v>48</v>
      </c>
      <c r="C35" s="379" t="s">
        <v>456</v>
      </c>
      <c r="D35" s="370"/>
      <c r="E35" s="370"/>
      <c r="F35" s="370"/>
      <c r="G35" s="369"/>
      <c r="H35" s="369"/>
      <c r="I35" s="369"/>
      <c r="J35" s="371"/>
    </row>
    <row r="36" spans="1:10" x14ac:dyDescent="0.2">
      <c r="A36" s="379" t="s">
        <v>451</v>
      </c>
      <c r="B36" s="379" t="s">
        <v>48</v>
      </c>
      <c r="C36" s="379" t="s">
        <v>284</v>
      </c>
      <c r="D36" s="370"/>
      <c r="E36" s="370"/>
      <c r="F36" s="370"/>
      <c r="G36" s="369"/>
      <c r="H36" s="369"/>
      <c r="I36" s="369"/>
      <c r="J36" s="371"/>
    </row>
    <row r="37" spans="1:10" x14ac:dyDescent="0.2">
      <c r="A37" s="379" t="s">
        <v>451</v>
      </c>
      <c r="B37" s="379" t="s">
        <v>48</v>
      </c>
      <c r="C37" s="379" t="s">
        <v>457</v>
      </c>
      <c r="D37" s="370"/>
      <c r="E37" s="370"/>
      <c r="F37" s="370"/>
      <c r="G37" s="369"/>
      <c r="H37" s="369"/>
      <c r="I37" s="369"/>
      <c r="J37" s="371"/>
    </row>
    <row r="38" spans="1:10" x14ac:dyDescent="0.2">
      <c r="A38" s="379" t="s">
        <v>451</v>
      </c>
      <c r="B38" s="379" t="s">
        <v>48</v>
      </c>
      <c r="C38" s="379" t="s">
        <v>359</v>
      </c>
      <c r="D38" s="370"/>
      <c r="E38" s="370"/>
      <c r="F38" s="370"/>
      <c r="G38" s="369"/>
      <c r="H38" s="369"/>
      <c r="I38" s="369"/>
      <c r="J38" s="371"/>
    </row>
    <row r="39" spans="1:10" ht="38.25" x14ac:dyDescent="0.2">
      <c r="A39" s="379" t="s">
        <v>451</v>
      </c>
      <c r="B39" s="379" t="s">
        <v>458</v>
      </c>
      <c r="C39" s="379" t="s">
        <v>281</v>
      </c>
      <c r="D39" s="370"/>
      <c r="E39" s="370"/>
      <c r="F39" s="370"/>
      <c r="G39" s="369" t="s">
        <v>459</v>
      </c>
      <c r="H39" s="369" t="s">
        <v>460</v>
      </c>
      <c r="I39" s="369" t="s">
        <v>461</v>
      </c>
      <c r="J39" s="371"/>
    </row>
    <row r="40" spans="1:10" x14ac:dyDescent="0.2">
      <c r="A40" s="379" t="s">
        <v>451</v>
      </c>
      <c r="B40" s="379" t="s">
        <v>458</v>
      </c>
      <c r="C40" s="379" t="s">
        <v>284</v>
      </c>
      <c r="D40" s="370"/>
      <c r="E40" s="370"/>
      <c r="F40" s="370"/>
      <c r="G40" s="369"/>
      <c r="H40" s="369"/>
      <c r="I40" s="369"/>
      <c r="J40" s="371"/>
    </row>
    <row r="41" spans="1:10" x14ac:dyDescent="0.2">
      <c r="A41" s="379" t="s">
        <v>451</v>
      </c>
      <c r="B41" s="380" t="s">
        <v>56</v>
      </c>
      <c r="C41" s="379" t="s">
        <v>462</v>
      </c>
      <c r="D41" s="370"/>
      <c r="E41" s="370"/>
      <c r="F41" s="370"/>
      <c r="G41" s="369"/>
      <c r="H41" s="369"/>
      <c r="I41" s="369"/>
      <c r="J41" s="371"/>
    </row>
    <row r="42" spans="1:10" x14ac:dyDescent="0.2">
      <c r="A42" s="379" t="s">
        <v>451</v>
      </c>
      <c r="B42" s="380" t="s">
        <v>58</v>
      </c>
      <c r="C42" s="379" t="s">
        <v>463</v>
      </c>
      <c r="D42" s="370"/>
      <c r="E42" s="370"/>
      <c r="F42" s="370"/>
      <c r="G42" s="369"/>
      <c r="H42" s="369"/>
      <c r="I42" s="369"/>
      <c r="J42" s="371"/>
    </row>
    <row r="43" spans="1:10" x14ac:dyDescent="0.2">
      <c r="A43" s="379" t="s">
        <v>451</v>
      </c>
      <c r="B43" s="379" t="s">
        <v>464</v>
      </c>
      <c r="C43" s="379" t="s">
        <v>257</v>
      </c>
      <c r="D43" s="370"/>
      <c r="E43" s="370"/>
      <c r="F43" s="370"/>
      <c r="G43" s="369"/>
      <c r="H43" s="369"/>
      <c r="I43" s="369"/>
      <c r="J43" s="371"/>
    </row>
    <row r="44" spans="1:10" x14ac:dyDescent="0.2">
      <c r="A44" s="379" t="s">
        <v>451</v>
      </c>
      <c r="B44" s="379" t="s">
        <v>464</v>
      </c>
      <c r="C44" s="379" t="s">
        <v>265</v>
      </c>
      <c r="D44" s="370"/>
      <c r="E44" s="370"/>
      <c r="F44" s="370"/>
      <c r="G44" s="369"/>
      <c r="H44" s="369"/>
      <c r="I44" s="369"/>
      <c r="J44" s="371"/>
    </row>
    <row r="45" spans="1:10" x14ac:dyDescent="0.2">
      <c r="A45" s="379" t="s">
        <v>451</v>
      </c>
      <c r="B45" s="379" t="s">
        <v>464</v>
      </c>
      <c r="C45" s="379" t="s">
        <v>465</v>
      </c>
      <c r="D45" s="370"/>
      <c r="E45" s="370"/>
      <c r="F45" s="370"/>
      <c r="G45" s="369"/>
      <c r="H45" s="369"/>
      <c r="I45" s="369"/>
      <c r="J45" s="371"/>
    </row>
    <row r="46" spans="1:10" ht="13.5" customHeight="1" x14ac:dyDescent="0.2">
      <c r="A46" s="379" t="s">
        <v>451</v>
      </c>
      <c r="B46" s="379" t="s">
        <v>466</v>
      </c>
      <c r="C46" s="379" t="s">
        <v>257</v>
      </c>
      <c r="D46" s="370"/>
      <c r="E46" s="370"/>
      <c r="F46" s="370"/>
      <c r="G46" s="369"/>
      <c r="H46" s="369"/>
      <c r="I46" s="369"/>
      <c r="J46" s="371"/>
    </row>
    <row r="47" spans="1:10" s="97" customFormat="1" ht="13.7" customHeight="1" x14ac:dyDescent="0.2">
      <c r="A47" s="379" t="s">
        <v>451</v>
      </c>
      <c r="B47" s="379" t="s">
        <v>466</v>
      </c>
      <c r="C47" s="379" t="s">
        <v>265</v>
      </c>
      <c r="D47" s="370"/>
      <c r="E47" s="370"/>
      <c r="F47" s="370"/>
      <c r="G47" s="369"/>
      <c r="H47" s="369"/>
      <c r="I47" s="369"/>
      <c r="J47" s="371"/>
    </row>
    <row r="48" spans="1:10" s="97" customFormat="1" ht="13.7" customHeight="1" x14ac:dyDescent="0.2">
      <c r="A48" s="379" t="s">
        <v>451</v>
      </c>
      <c r="B48" s="379" t="s">
        <v>64</v>
      </c>
      <c r="C48" s="379"/>
      <c r="D48" s="370"/>
      <c r="E48" s="370"/>
      <c r="F48" s="370"/>
      <c r="G48" s="369"/>
      <c r="H48" s="369"/>
      <c r="I48" s="369"/>
      <c r="J48" s="371"/>
    </row>
    <row r="49" spans="1:10" x14ac:dyDescent="0.2">
      <c r="A49" s="383" t="s">
        <v>467</v>
      </c>
      <c r="B49" s="383" t="s">
        <v>468</v>
      </c>
      <c r="C49" s="383"/>
      <c r="D49" s="370"/>
      <c r="E49" s="370"/>
      <c r="F49" s="370"/>
      <c r="G49" s="369"/>
      <c r="H49" s="369"/>
      <c r="I49" s="369"/>
      <c r="J49" s="371"/>
    </row>
    <row r="50" spans="1:10" x14ac:dyDescent="0.2">
      <c r="A50" s="383" t="s">
        <v>467</v>
      </c>
      <c r="B50" s="383" t="s">
        <v>128</v>
      </c>
      <c r="C50" s="383"/>
      <c r="D50" s="370"/>
      <c r="E50" s="370"/>
      <c r="F50" s="370"/>
      <c r="G50" s="369"/>
      <c r="H50" s="369"/>
      <c r="I50" s="369"/>
      <c r="J50" s="371"/>
    </row>
    <row r="51" spans="1:10" x14ac:dyDescent="0.2">
      <c r="A51" s="383" t="s">
        <v>467</v>
      </c>
      <c r="B51" s="383" t="s">
        <v>469</v>
      </c>
      <c r="C51" s="383"/>
      <c r="D51" s="370"/>
      <c r="E51" s="370"/>
      <c r="F51" s="370"/>
      <c r="G51" s="369"/>
      <c r="H51" s="369"/>
      <c r="I51" s="369"/>
      <c r="J51" s="371"/>
    </row>
    <row r="52" spans="1:10" x14ac:dyDescent="0.2">
      <c r="A52" s="366"/>
    </row>
  </sheetData>
  <mergeCells count="3">
    <mergeCell ref="J2:J3"/>
    <mergeCell ref="A8:J9"/>
    <mergeCell ref="A2:B2"/>
  </mergeCells>
  <phoneticPr fontId="56" type="noConversion"/>
  <dataValidations count="1">
    <dataValidation type="list" allowBlank="1" showInputMessage="1" showErrorMessage="1" sqref="G13:G51" xr:uid="{F9B60264-99DB-4495-B82F-58EB9E771346}">
      <formula1>"hoch,mittel,gering"</formula1>
    </dataValidation>
  </dataValidations>
  <hyperlinks>
    <hyperlink ref="J2:J3" location="Inhalt!A1" display="zurück zum Inhalt" xr:uid="{96520E0D-B254-4B74-A0D8-31A415ECB8DD}"/>
  </hyperlinks>
  <pageMargins left="0.7" right="0.7" top="0.78740157499999996" bottom="0.78740157499999996" header="0.3" footer="0.3"/>
  <pageSetup paperSize="9" orientation="portrait" horizontalDpi="300" verticalDpi="300" r:id="rId1"/>
  <legacy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pageSetUpPr fitToPage="1"/>
  </sheetPr>
  <dimension ref="A1:AI365"/>
  <sheetViews>
    <sheetView showGridLines="0" topLeftCell="A234" zoomScale="60" zoomScaleNormal="60" workbookViewId="0">
      <selection activeCell="S287" sqref="S287"/>
    </sheetView>
  </sheetViews>
  <sheetFormatPr baseColWidth="10" defaultColWidth="11.42578125" defaultRowHeight="12.75" x14ac:dyDescent="0.2"/>
  <cols>
    <col min="1" max="1" width="12.42578125" customWidth="1"/>
    <col min="2" max="2" width="33.42578125" style="148" customWidth="1"/>
    <col min="3" max="3" width="57.140625" customWidth="1"/>
    <col min="4" max="4" width="42.140625" bestFit="1" customWidth="1"/>
    <col min="5" max="5" width="22.7109375" bestFit="1" customWidth="1"/>
    <col min="6" max="17" width="9.140625" hidden="1" customWidth="1"/>
    <col min="18" max="23" width="23.42578125" customWidth="1"/>
    <col min="24" max="25" width="17.5703125" customWidth="1"/>
    <col min="26" max="26" width="15.5703125" customWidth="1"/>
    <col min="27" max="27" width="17.85546875" customWidth="1"/>
  </cols>
  <sheetData>
    <row r="1" spans="1:31" ht="19.5" x14ac:dyDescent="0.2">
      <c r="B1" s="145"/>
      <c r="C1" s="18"/>
      <c r="D1" s="18"/>
      <c r="E1" s="18"/>
      <c r="F1" s="18"/>
      <c r="G1" s="18"/>
      <c r="H1" s="18"/>
      <c r="I1" s="18"/>
      <c r="J1" s="18"/>
      <c r="K1" s="18"/>
      <c r="L1" s="18"/>
      <c r="M1" s="18"/>
      <c r="N1" s="18"/>
      <c r="O1" s="18"/>
      <c r="P1" s="18"/>
      <c r="Q1" s="18"/>
      <c r="R1" s="77"/>
      <c r="S1" s="171"/>
      <c r="T1" s="171"/>
      <c r="U1" s="171"/>
      <c r="X1" s="18"/>
      <c r="Y1" s="18"/>
      <c r="Z1" s="19"/>
    </row>
    <row r="2" spans="1:31" ht="27.75" customHeight="1" thickBot="1" x14ac:dyDescent="0.25">
      <c r="A2" s="715" t="s">
        <v>69</v>
      </c>
      <c r="B2" s="715"/>
      <c r="C2" s="715"/>
      <c r="D2" s="388"/>
      <c r="E2" s="388"/>
      <c r="F2" s="388"/>
      <c r="G2" s="388"/>
      <c r="H2" s="388"/>
      <c r="I2" s="388"/>
      <c r="J2" s="388"/>
      <c r="K2" s="388"/>
      <c r="L2" s="388"/>
      <c r="M2" s="388"/>
      <c r="N2" s="388"/>
      <c r="O2" s="388"/>
      <c r="P2" s="388"/>
      <c r="Q2" s="388"/>
      <c r="R2" s="18"/>
      <c r="S2" s="18"/>
      <c r="T2" s="18"/>
      <c r="U2" s="171"/>
      <c r="X2" s="18"/>
      <c r="Z2" s="19"/>
    </row>
    <row r="3" spans="1:31" x14ac:dyDescent="0.2">
      <c r="B3" s="145"/>
      <c r="C3" s="18"/>
      <c r="D3" s="18"/>
      <c r="E3" s="18"/>
      <c r="F3" s="18"/>
      <c r="G3" s="18"/>
      <c r="H3" s="18"/>
      <c r="I3" s="18"/>
      <c r="J3" s="18"/>
      <c r="K3" s="18"/>
      <c r="L3" s="18"/>
      <c r="M3" s="18"/>
      <c r="N3" s="18"/>
      <c r="O3" s="18"/>
      <c r="P3" s="18"/>
      <c r="Q3" s="18"/>
      <c r="R3" s="19"/>
      <c r="S3" s="19"/>
      <c r="T3" s="19"/>
      <c r="W3" s="748" t="s">
        <v>100</v>
      </c>
      <c r="Z3" s="19"/>
    </row>
    <row r="4" spans="1:31" ht="15.75" thickBot="1" x14ac:dyDescent="0.25">
      <c r="A4" s="21" t="s">
        <v>24</v>
      </c>
      <c r="B4" s="146"/>
      <c r="C4" s="22">
        <f>Stammdaten!B15</f>
        <v>0</v>
      </c>
      <c r="D4" s="22"/>
      <c r="E4" s="22"/>
      <c r="F4" s="22"/>
      <c r="G4" s="22"/>
      <c r="H4" s="22"/>
      <c r="I4" s="22"/>
      <c r="J4" s="22"/>
      <c r="K4" s="22"/>
      <c r="L4" s="22"/>
      <c r="M4" s="22"/>
      <c r="N4" s="22"/>
      <c r="O4" s="22"/>
      <c r="P4" s="22"/>
      <c r="Q4" s="22"/>
      <c r="R4" s="19"/>
      <c r="S4" s="23"/>
      <c r="T4" s="23"/>
      <c r="U4" s="23"/>
      <c r="V4" s="19"/>
      <c r="W4" s="749"/>
      <c r="X4" s="19"/>
      <c r="Y4" s="19"/>
      <c r="AA4" s="29"/>
      <c r="AB4" s="97"/>
      <c r="AC4" s="97"/>
      <c r="AD4" s="97"/>
      <c r="AE4" s="97"/>
    </row>
    <row r="5" spans="1:31" ht="15.75" thickBot="1" x14ac:dyDescent="0.25">
      <c r="A5" s="51" t="s">
        <v>25</v>
      </c>
      <c r="B5" s="147"/>
      <c r="C5" s="26" t="str">
        <f>IF(Stammdaten!A10="","", Stammdaten!A10)</f>
        <v/>
      </c>
      <c r="D5" s="26"/>
      <c r="E5" s="26"/>
      <c r="F5" s="26"/>
      <c r="G5" s="26"/>
      <c r="H5" s="26"/>
      <c r="I5" s="26"/>
      <c r="J5" s="26"/>
      <c r="K5" s="26"/>
      <c r="L5" s="26"/>
      <c r="M5" s="26"/>
      <c r="N5" s="26"/>
      <c r="O5" s="26"/>
      <c r="P5" s="26"/>
      <c r="Q5" s="26"/>
      <c r="R5" s="25"/>
      <c r="S5" s="25"/>
      <c r="T5" s="25"/>
      <c r="U5" s="25"/>
      <c r="V5" s="25"/>
      <c r="W5" s="25"/>
      <c r="Y5" s="34"/>
      <c r="Z5" s="97"/>
      <c r="AA5" s="97"/>
      <c r="AB5" s="97"/>
      <c r="AC5" s="97"/>
    </row>
    <row r="6" spans="1:31" ht="15" x14ac:dyDescent="0.2">
      <c r="Y6" s="34"/>
      <c r="Z6" s="97"/>
      <c r="AA6" s="97"/>
      <c r="AB6" s="97"/>
      <c r="AC6" s="97"/>
    </row>
    <row r="7" spans="1:31" s="27" customFormat="1" ht="15" x14ac:dyDescent="0.2">
      <c r="A7" s="70" t="s">
        <v>214</v>
      </c>
      <c r="B7" s="693"/>
      <c r="C7" s="694"/>
      <c r="D7" s="694"/>
      <c r="E7" s="694"/>
      <c r="F7" s="694"/>
      <c r="G7" s="694"/>
      <c r="H7" s="694"/>
      <c r="I7" s="694"/>
      <c r="J7" s="694"/>
      <c r="K7" s="694"/>
      <c r="L7" s="694"/>
      <c r="M7" s="694"/>
      <c r="N7" s="694"/>
      <c r="O7" s="694"/>
      <c r="P7" s="694"/>
      <c r="Q7" s="694"/>
      <c r="R7" s="695"/>
      <c r="S7" s="695"/>
      <c r="T7" s="695"/>
      <c r="U7" s="695"/>
      <c r="V7" s="695"/>
      <c r="W7" s="696"/>
    </row>
    <row r="8" spans="1:31" s="27" customFormat="1" ht="60.6" customHeight="1" x14ac:dyDescent="0.2">
      <c r="A8" s="875" t="s">
        <v>470</v>
      </c>
      <c r="B8" s="876"/>
      <c r="C8" s="876"/>
      <c r="D8" s="876"/>
      <c r="E8" s="876"/>
      <c r="F8" s="876"/>
      <c r="G8" s="876"/>
      <c r="H8" s="876"/>
      <c r="I8" s="876"/>
      <c r="J8" s="876"/>
      <c r="K8" s="876"/>
      <c r="L8" s="876"/>
      <c r="M8" s="876"/>
      <c r="N8" s="876"/>
      <c r="O8" s="876"/>
      <c r="P8" s="876"/>
      <c r="Q8" s="876"/>
      <c r="R8" s="876"/>
      <c r="S8" s="876"/>
      <c r="T8" s="876"/>
      <c r="U8" s="876"/>
      <c r="V8" s="876"/>
      <c r="W8" s="877"/>
    </row>
    <row r="9" spans="1:31" ht="24.95" customHeight="1" thickBot="1" x14ac:dyDescent="0.25">
      <c r="A9" s="16"/>
      <c r="D9" s="878"/>
      <c r="E9" s="878"/>
      <c r="F9" s="878"/>
      <c r="G9" s="878"/>
      <c r="H9" s="878"/>
      <c r="I9" s="878"/>
      <c r="J9" s="878"/>
      <c r="K9" s="878"/>
      <c r="L9" s="662"/>
      <c r="M9" s="662"/>
      <c r="N9" s="662"/>
      <c r="O9" s="662"/>
      <c r="P9" s="662"/>
      <c r="Q9" s="662"/>
      <c r="T9" s="111"/>
      <c r="U9" s="111"/>
      <c r="V9" s="111"/>
      <c r="W9" s="111"/>
      <c r="X9" s="34"/>
      <c r="Y9" s="97"/>
      <c r="Z9" s="97"/>
      <c r="AA9" s="97"/>
      <c r="AB9" s="97"/>
    </row>
    <row r="10" spans="1:31" ht="24.95" customHeight="1" thickBot="1" x14ac:dyDescent="0.25">
      <c r="A10" s="149"/>
      <c r="B10" s="31"/>
      <c r="C10" s="31"/>
      <c r="D10" s="391"/>
      <c r="E10" s="392"/>
      <c r="F10" s="872" t="s">
        <v>471</v>
      </c>
      <c r="G10" s="873"/>
      <c r="H10" s="873"/>
      <c r="I10" s="873"/>
      <c r="J10" s="873"/>
      <c r="K10" s="874"/>
      <c r="L10" s="872" t="s">
        <v>141</v>
      </c>
      <c r="M10" s="873"/>
      <c r="N10" s="873"/>
      <c r="O10" s="873"/>
      <c r="P10" s="873"/>
      <c r="Q10" s="874"/>
      <c r="R10" s="868" t="s">
        <v>472</v>
      </c>
      <c r="S10" s="869"/>
      <c r="T10" s="869"/>
      <c r="U10" s="869"/>
      <c r="V10" s="869"/>
      <c r="W10" s="870"/>
    </row>
    <row r="11" spans="1:31" ht="28.5" customHeight="1" thickBot="1" x14ac:dyDescent="0.25">
      <c r="A11" s="314"/>
      <c r="B11" s="422" t="s">
        <v>138</v>
      </c>
      <c r="C11" s="423" t="s">
        <v>473</v>
      </c>
      <c r="D11" s="394" t="s">
        <v>474</v>
      </c>
      <c r="E11" s="593" t="s">
        <v>475</v>
      </c>
      <c r="F11" s="594">
        <f>Stammdaten!D31</f>
        <v>2023</v>
      </c>
      <c r="G11" s="592">
        <f>F11+1</f>
        <v>2024</v>
      </c>
      <c r="H11" s="592">
        <f t="shared" ref="H11:K11" si="0">G11+1</f>
        <v>2025</v>
      </c>
      <c r="I11" s="592">
        <f t="shared" si="0"/>
        <v>2026</v>
      </c>
      <c r="J11" s="592">
        <f t="shared" si="0"/>
        <v>2027</v>
      </c>
      <c r="K11" s="597">
        <f t="shared" si="0"/>
        <v>2028</v>
      </c>
      <c r="L11" s="594">
        <f>F11</f>
        <v>2023</v>
      </c>
      <c r="M11" s="592">
        <f t="shared" ref="M11:Q11" si="1">G11</f>
        <v>2024</v>
      </c>
      <c r="N11" s="592">
        <f t="shared" si="1"/>
        <v>2025</v>
      </c>
      <c r="O11" s="592">
        <f t="shared" si="1"/>
        <v>2026</v>
      </c>
      <c r="P11" s="592">
        <f t="shared" si="1"/>
        <v>2027</v>
      </c>
      <c r="Q11" s="595">
        <f t="shared" si="1"/>
        <v>2028</v>
      </c>
      <c r="R11" s="596">
        <f>Stammdaten!D31</f>
        <v>2023</v>
      </c>
      <c r="S11" s="424">
        <f>R11+1</f>
        <v>2024</v>
      </c>
      <c r="T11" s="424">
        <f t="shared" ref="T11:W11" si="2">S11+1</f>
        <v>2025</v>
      </c>
      <c r="U11" s="424">
        <f t="shared" si="2"/>
        <v>2026</v>
      </c>
      <c r="V11" s="424">
        <f t="shared" si="2"/>
        <v>2027</v>
      </c>
      <c r="W11" s="425">
        <f t="shared" si="2"/>
        <v>2028</v>
      </c>
    </row>
    <row r="12" spans="1:31" ht="19.350000000000001" customHeight="1" x14ac:dyDescent="0.2">
      <c r="A12" s="862" t="s">
        <v>436</v>
      </c>
      <c r="B12" s="865" t="s">
        <v>171</v>
      </c>
      <c r="C12" s="216" t="s">
        <v>421</v>
      </c>
      <c r="D12" s="216"/>
      <c r="E12" s="216" t="s">
        <v>476</v>
      </c>
      <c r="F12" s="419">
        <f>IF(_xlfn.MAXIFS(Emissionsfaktoren!$B$30:$B$599,Emissionsfaktoren!$B$30:$B$599,"&lt;="&amp;F$11,Emissionsfaktoren!$A$30:$A$599,$D12,Emissionsfaktoren!$C$30:$C$599,$E12)&gt;0,
_xlfn.MAXIFS(Emissionsfaktoren!$B$30:$B$599,Emissionsfaktoren!$B$30:$B$599,"&lt;="&amp;F$11,Emissionsfaktoren!$A$30:$A$599,$D12,Emissionsfaktoren!$C$30:$C$599,$E12),
_xlfn.MINIFS(Emissionsfaktoren!$B$30:$B$599,Emissionsfaktoren!$A$30:$A$599,$D12,Emissionsfaktoren!$C$30:$C$599,$E12))</f>
        <v>0</v>
      </c>
      <c r="G12" s="419">
        <f>IF(_xlfn.MAXIFS(Emissionsfaktoren!$B$30:$B$599,Emissionsfaktoren!$B$30:$B$599,"&lt;="&amp;G$11,Emissionsfaktoren!$A$30:$A$599,$D12,Emissionsfaktoren!$C$30:$C$599,$E12)&gt;0,
_xlfn.MAXIFS(Emissionsfaktoren!$B$30:$B$599,Emissionsfaktoren!$B$30:$B$599,"&lt;="&amp;G$11,Emissionsfaktoren!$A$30:$A$599,$D12,Emissionsfaktoren!$C$30:$C$599,$E12),
_xlfn.MINIFS(Emissionsfaktoren!$B$30:$B$599,Emissionsfaktoren!$A$30:$A$599,$D12,Emissionsfaktoren!$C$30:$C$599,$E12))</f>
        <v>0</v>
      </c>
      <c r="H12" s="419">
        <f>IF(_xlfn.MAXIFS(Emissionsfaktoren!$B$30:$B$599,Emissionsfaktoren!$B$30:$B$599,"&lt;="&amp;H$11,Emissionsfaktoren!$A$30:$A$599,$D12,Emissionsfaktoren!$C$30:$C$599,$E12)&gt;0,
_xlfn.MAXIFS(Emissionsfaktoren!$B$30:$B$599,Emissionsfaktoren!$B$30:$B$599,"&lt;="&amp;H$11,Emissionsfaktoren!$A$30:$A$599,$D12,Emissionsfaktoren!$C$30:$C$599,$E12),
_xlfn.MINIFS(Emissionsfaktoren!$B$30:$B$599,Emissionsfaktoren!$A$30:$A$599,$D12,Emissionsfaktoren!$C$30:$C$599,$E12))</f>
        <v>0</v>
      </c>
      <c r="I12" s="419">
        <f>IF(_xlfn.MAXIFS(Emissionsfaktoren!$B$30:$B$599,Emissionsfaktoren!$B$30:$B$599,"&lt;="&amp;I$11,Emissionsfaktoren!$A$30:$A$599,$D12,Emissionsfaktoren!$C$30:$C$599,$E12)&gt;0,
_xlfn.MAXIFS(Emissionsfaktoren!$B$30:$B$599,Emissionsfaktoren!$B$30:$B$599,"&lt;="&amp;I$11,Emissionsfaktoren!$A$30:$A$599,$D12,Emissionsfaktoren!$C$30:$C$599,$E12),
_xlfn.MINIFS(Emissionsfaktoren!$B$30:$B$599,Emissionsfaktoren!$A$30:$A$599,$D12,Emissionsfaktoren!$C$30:$C$599,$E12))</f>
        <v>0</v>
      </c>
      <c r="J12" s="419">
        <f>IF(_xlfn.MAXIFS(Emissionsfaktoren!$B$30:$B$599,Emissionsfaktoren!$B$30:$B$599,"&lt;="&amp;J$11,Emissionsfaktoren!$A$30:$A$599,$D12,Emissionsfaktoren!$C$30:$C$599,$E12)&gt;0,
_xlfn.MAXIFS(Emissionsfaktoren!$B$30:$B$599,Emissionsfaktoren!$B$30:$B$599,"&lt;="&amp;J$11,Emissionsfaktoren!$A$30:$A$599,$D12,Emissionsfaktoren!$C$30:$C$599,$E12),
_xlfn.MINIFS(Emissionsfaktoren!$B$30:$B$599,Emissionsfaktoren!$A$30:$A$599,$D12,Emissionsfaktoren!$C$30:$C$599,$E12))</f>
        <v>0</v>
      </c>
      <c r="K12" s="598">
        <f>IF(_xlfn.MAXIFS(Emissionsfaktoren!$B$30:$B$599,Emissionsfaktoren!$B$30:$B$599,"&lt;="&amp;K$11,Emissionsfaktoren!$A$30:$A$599,$D12,Emissionsfaktoren!$C$30:$C$599,$E12)&gt;0,
_xlfn.MAXIFS(Emissionsfaktoren!$B$30:$B$599,Emissionsfaktoren!$B$30:$B$599,"&lt;="&amp;K$11,Emissionsfaktoren!$A$30:$A$599,$D12,Emissionsfaktoren!$C$30:$C$599,$E12),
_xlfn.MINIFS(Emissionsfaktoren!$B$30:$B$599,Emissionsfaktoren!$A$30:$A$599,$D12,Emissionsfaktoren!$C$30:$C$599,$E12))</f>
        <v>0</v>
      </c>
      <c r="L12" s="634" t="str" cm="1">
        <f t="array" ref="L12">IF(F12=0,"",(IFERROR(VLOOKUP($D12&amp;F12&amp;$E12,CHOOSE({1,2},Emissionsfaktoren!$A$30:$A$504&amp;Emissionsfaktoren!$B$30:$B$504&amp;Emissionsfaktoren!$C$30:$C$504,Emissionsfaktoren!$E$30:$E$504),2,0),"")))</f>
        <v/>
      </c>
      <c r="M12" s="634" t="str" cm="1">
        <f t="array" ref="M12">IF(G12=0,"",(IFERROR(VLOOKUP($D12&amp;G12&amp;$E12,CHOOSE({1,2},Emissionsfaktoren!$A$30:$A$504&amp;Emissionsfaktoren!$B$30:$B$504&amp;Emissionsfaktoren!$C$30:$C$504,Emissionsfaktoren!$E$30:$E$504),2,0),"")))</f>
        <v/>
      </c>
      <c r="N12" s="634" t="str" cm="1">
        <f t="array" ref="N12">IF(H12=0,"",(IFERROR(VLOOKUP($D12&amp;H12&amp;$E12,CHOOSE({1,2},Emissionsfaktoren!$A$30:$A$504&amp;Emissionsfaktoren!$B$30:$B$504&amp;Emissionsfaktoren!$C$30:$C$504,Emissionsfaktoren!$E$30:$E$504),2,0),"")))</f>
        <v/>
      </c>
      <c r="O12" s="634" t="str" cm="1">
        <f t="array" ref="O12">IF(I12=0,"",(IFERROR(VLOOKUP($D12&amp;I12&amp;$E12,CHOOSE({1,2},Emissionsfaktoren!$A$30:$A$504&amp;Emissionsfaktoren!$B$30:$B$504&amp;Emissionsfaktoren!$C$30:$C$504,Emissionsfaktoren!$E$30:$E$504),2,0),"")))</f>
        <v/>
      </c>
      <c r="P12" s="634" t="str" cm="1">
        <f t="array" ref="P12">IF(J12=0,"",(IFERROR(VLOOKUP($D12&amp;J12&amp;$E12,CHOOSE({1,2},Emissionsfaktoren!$A$30:$A$504&amp;Emissionsfaktoren!$B$30:$B$504&amp;Emissionsfaktoren!$C$30:$C$504,Emissionsfaktoren!$E$30:$E$504),2,0),"")))</f>
        <v/>
      </c>
      <c r="Q12" s="643" t="str" cm="1">
        <f t="array" ref="Q12">IF(K12=0,"",(IFERROR(VLOOKUP($D12&amp;K12&amp;$E12,CHOOSE({1,2},Emissionsfaktoren!$A$30:$A$504&amp;Emissionsfaktoren!$B$30:$B$504&amp;Emissionsfaktoren!$C$30:$C$504,Emissionsfaktoren!$E$30:$E$504),2,0),"")))</f>
        <v/>
      </c>
      <c r="R12" s="637" t="str">
        <f>IFERROR(L12*Energie!D25,"")</f>
        <v/>
      </c>
      <c r="S12" s="340" t="str">
        <f>IFERROR(M12*Energie!E25,"")</f>
        <v/>
      </c>
      <c r="T12" s="340" t="str">
        <f>IFERROR(N12*Energie!F25,"")</f>
        <v/>
      </c>
      <c r="U12" s="340" t="str">
        <f>IFERROR(O12*Energie!G25,"")</f>
        <v/>
      </c>
      <c r="V12" s="340" t="str">
        <f>IFERROR(P12*Energie!H25,"")</f>
        <v/>
      </c>
      <c r="W12" s="341" t="str">
        <f>IFERROR(Q12*Energie!I25,"")</f>
        <v/>
      </c>
      <c r="X12" s="34"/>
      <c r="Y12" s="97"/>
    </row>
    <row r="13" spans="1:31" ht="19.350000000000001" customHeight="1" x14ac:dyDescent="0.2">
      <c r="A13" s="863"/>
      <c r="B13" s="866"/>
      <c r="C13" s="140" t="s">
        <v>420</v>
      </c>
      <c r="D13" s="140"/>
      <c r="E13" s="140" t="s">
        <v>476</v>
      </c>
      <c r="F13" s="393">
        <f>IF(_xlfn.MAXIFS(Emissionsfaktoren!$B$30:$B$599,Emissionsfaktoren!$B$30:$B$599,"&lt;="&amp;F$11,Emissionsfaktoren!$A$30:$A$599,$D13,Emissionsfaktoren!$C$30:$C$599,$E13)&gt;0,
_xlfn.MAXIFS(Emissionsfaktoren!$B$30:$B$599,Emissionsfaktoren!$B$30:$B$599,"&lt;="&amp;F$11,Emissionsfaktoren!$A$30:$A$599,$D13,Emissionsfaktoren!$C$30:$C$599,$E13),
_xlfn.MINIFS(Emissionsfaktoren!$B$30:$B$599,Emissionsfaktoren!$A$30:$A$599,$D13,Emissionsfaktoren!$C$30:$C$599,$E13))</f>
        <v>0</v>
      </c>
      <c r="G13" s="393">
        <f>IF(_xlfn.MAXIFS(Emissionsfaktoren!$B$30:$B$599,Emissionsfaktoren!$B$30:$B$599,"&lt;="&amp;G$11,Emissionsfaktoren!$A$30:$A$599,$D13,Emissionsfaktoren!$C$30:$C$599,$E13)&gt;0,
_xlfn.MAXIFS(Emissionsfaktoren!$B$30:$B$599,Emissionsfaktoren!$B$30:$B$599,"&lt;="&amp;G$11,Emissionsfaktoren!$A$30:$A$599,$D13,Emissionsfaktoren!$C$30:$C$599,$E13),
_xlfn.MINIFS(Emissionsfaktoren!$B$30:$B$599,Emissionsfaktoren!$A$30:$A$599,$D13,Emissionsfaktoren!$C$30:$C$599,$E13))</f>
        <v>0</v>
      </c>
      <c r="H13" s="393">
        <f>IF(_xlfn.MAXIFS(Emissionsfaktoren!$B$30:$B$599,Emissionsfaktoren!$B$30:$B$599,"&lt;="&amp;H$11,Emissionsfaktoren!$A$30:$A$599,$D13,Emissionsfaktoren!$C$30:$C$599,$E13)&gt;0,
_xlfn.MAXIFS(Emissionsfaktoren!$B$30:$B$599,Emissionsfaktoren!$B$30:$B$599,"&lt;="&amp;H$11,Emissionsfaktoren!$A$30:$A$599,$D13,Emissionsfaktoren!$C$30:$C$599,$E13),
_xlfn.MINIFS(Emissionsfaktoren!$B$30:$B$599,Emissionsfaktoren!$A$30:$A$599,$D13,Emissionsfaktoren!$C$30:$C$599,$E13))</f>
        <v>0</v>
      </c>
      <c r="I13" s="393">
        <f>IF(_xlfn.MAXIFS(Emissionsfaktoren!$B$30:$B$599,Emissionsfaktoren!$B$30:$B$599,"&lt;="&amp;I$11,Emissionsfaktoren!$A$30:$A$599,$D13,Emissionsfaktoren!$C$30:$C$599,$E13)&gt;0,
_xlfn.MAXIFS(Emissionsfaktoren!$B$30:$B$599,Emissionsfaktoren!$B$30:$B$599,"&lt;="&amp;I$11,Emissionsfaktoren!$A$30:$A$599,$D13,Emissionsfaktoren!$C$30:$C$599,$E13),
_xlfn.MINIFS(Emissionsfaktoren!$B$30:$B$599,Emissionsfaktoren!$A$30:$A$599,$D13,Emissionsfaktoren!$C$30:$C$599,$E13))</f>
        <v>0</v>
      </c>
      <c r="J13" s="393">
        <f>IF(_xlfn.MAXIFS(Emissionsfaktoren!$B$30:$B$599,Emissionsfaktoren!$B$30:$B$599,"&lt;="&amp;J$11,Emissionsfaktoren!$A$30:$A$599,$D13,Emissionsfaktoren!$C$30:$C$599,$E13)&gt;0,
_xlfn.MAXIFS(Emissionsfaktoren!$B$30:$B$599,Emissionsfaktoren!$B$30:$B$599,"&lt;="&amp;J$11,Emissionsfaktoren!$A$30:$A$599,$D13,Emissionsfaktoren!$C$30:$C$599,$E13),
_xlfn.MINIFS(Emissionsfaktoren!$B$30:$B$599,Emissionsfaktoren!$A$30:$A$599,$D13,Emissionsfaktoren!$C$30:$C$599,$E13))</f>
        <v>0</v>
      </c>
      <c r="K13" s="599">
        <f>IF(_xlfn.MAXIFS(Emissionsfaktoren!$B$30:$B$599,Emissionsfaktoren!$B$30:$B$599,"&lt;="&amp;K$11,Emissionsfaktoren!$A$30:$A$599,$D13,Emissionsfaktoren!$C$30:$C$599,$E13)&gt;0,
_xlfn.MAXIFS(Emissionsfaktoren!$B$30:$B$599,Emissionsfaktoren!$B$30:$B$599,"&lt;="&amp;K$11,Emissionsfaktoren!$A$30:$A$599,$D13,Emissionsfaktoren!$C$30:$C$599,$E13),
_xlfn.MINIFS(Emissionsfaktoren!$B$30:$B$599,Emissionsfaktoren!$A$30:$A$599,$D13,Emissionsfaktoren!$C$30:$C$599,$E13))</f>
        <v>0</v>
      </c>
      <c r="L13" s="634" t="str" cm="1">
        <f t="array" ref="L13">IF(F13=0,"",(IFERROR(VLOOKUP($D13&amp;F13&amp;$E13,CHOOSE({1,2},Emissionsfaktoren!$A$30:$A$504&amp;Emissionsfaktoren!$B$30:$B$504&amp;Emissionsfaktoren!$C$30:$C$504,Emissionsfaktoren!$E$30:$E$504),2,0),"")))</f>
        <v/>
      </c>
      <c r="M13" s="634" t="str" cm="1">
        <f t="array" ref="M13">IF(G13=0,"",(IFERROR(VLOOKUP($D13&amp;G13&amp;$E13,CHOOSE({1,2},Emissionsfaktoren!$A$30:$A$504&amp;Emissionsfaktoren!$B$30:$B$504&amp;Emissionsfaktoren!$C$30:$C$504,Emissionsfaktoren!$E$30:$E$504),2,0),"")))</f>
        <v/>
      </c>
      <c r="N13" s="634" t="str" cm="1">
        <f t="array" ref="N13">IF(H13=0,"",(IFERROR(VLOOKUP($D13&amp;H13&amp;$E13,CHOOSE({1,2},Emissionsfaktoren!$A$30:$A$504&amp;Emissionsfaktoren!$B$30:$B$504&amp;Emissionsfaktoren!$C$30:$C$504,Emissionsfaktoren!$E$30:$E$504),2,0),"")))</f>
        <v/>
      </c>
      <c r="O13" s="634" t="str" cm="1">
        <f t="array" ref="O13">IF(I13=0,"",(IFERROR(VLOOKUP($D13&amp;I13&amp;$E13,CHOOSE({1,2},Emissionsfaktoren!$A$30:$A$504&amp;Emissionsfaktoren!$B$30:$B$504&amp;Emissionsfaktoren!$C$30:$C$504,Emissionsfaktoren!$E$30:$E$504),2,0),"")))</f>
        <v/>
      </c>
      <c r="P13" s="634" t="str" cm="1">
        <f t="array" ref="P13">IF(J13=0,"",(IFERROR(VLOOKUP($D13&amp;J13&amp;$E13,CHOOSE({1,2},Emissionsfaktoren!$A$30:$A$504&amp;Emissionsfaktoren!$B$30:$B$504&amp;Emissionsfaktoren!$C$30:$C$504,Emissionsfaktoren!$E$30:$E$504),2,0),"")))</f>
        <v/>
      </c>
      <c r="Q13" s="644" t="str" cm="1">
        <f t="array" ref="Q13">IF(K13=0,"",(IFERROR(VLOOKUP($D13&amp;K13&amp;$E13,CHOOSE({1,2},Emissionsfaktoren!$A$30:$A$504&amp;Emissionsfaktoren!$B$30:$B$504&amp;Emissionsfaktoren!$C$30:$C$504,Emissionsfaktoren!$E$30:$E$504),2,0),"")))</f>
        <v/>
      </c>
      <c r="R13" s="637" t="str">
        <f>IFERROR(L13*Energie!D26,"")</f>
        <v/>
      </c>
      <c r="S13" s="340" t="str">
        <f>IFERROR(M13*Energie!E26,"")</f>
        <v/>
      </c>
      <c r="T13" s="340" t="str">
        <f>IFERROR(N13*Energie!F26,"")</f>
        <v/>
      </c>
      <c r="U13" s="340" t="str">
        <f>IFERROR(O13*Energie!G26,"")</f>
        <v/>
      </c>
      <c r="V13" s="340" t="str">
        <f>IFERROR(P13*Energie!H26,"")</f>
        <v/>
      </c>
      <c r="W13" s="341" t="str">
        <f>IFERROR(Q13*Energie!I26,"")</f>
        <v/>
      </c>
      <c r="X13" s="34"/>
      <c r="Y13" s="97"/>
    </row>
    <row r="14" spans="1:31" ht="19.350000000000001" customHeight="1" x14ac:dyDescent="0.2">
      <c r="A14" s="863"/>
      <c r="B14" s="871"/>
      <c r="C14" s="299" t="s">
        <v>477</v>
      </c>
      <c r="D14" s="299"/>
      <c r="E14" s="299" t="s">
        <v>478</v>
      </c>
      <c r="F14" s="393">
        <f>IF(_xlfn.MAXIFS(Emissionsfaktoren!$B$30:$B$599,Emissionsfaktoren!$B$30:$B$599,"&lt;="&amp;F$11,Emissionsfaktoren!$A$30:$A$599,$D14,Emissionsfaktoren!$C$30:$C$599,$E14)&gt;0,
_xlfn.MAXIFS(Emissionsfaktoren!$B$30:$B$599,Emissionsfaktoren!$B$30:$B$599,"&lt;="&amp;F$11,Emissionsfaktoren!$A$30:$A$599,$D14,Emissionsfaktoren!$C$30:$C$599,$E14),
_xlfn.MINIFS(Emissionsfaktoren!$B$30:$B$599,Emissionsfaktoren!$A$30:$A$599,$D14,Emissionsfaktoren!$C$30:$C$599,$E14))</f>
        <v>0</v>
      </c>
      <c r="G14" s="393">
        <f>IF(_xlfn.MAXIFS(Emissionsfaktoren!$B$30:$B$599,Emissionsfaktoren!$B$30:$B$599,"&lt;="&amp;G$11,Emissionsfaktoren!$A$30:$A$599,$D14,Emissionsfaktoren!$C$30:$C$599,$E14)&gt;0,
_xlfn.MAXIFS(Emissionsfaktoren!$B$30:$B$599,Emissionsfaktoren!$B$30:$B$599,"&lt;="&amp;G$11,Emissionsfaktoren!$A$30:$A$599,$D14,Emissionsfaktoren!$C$30:$C$599,$E14),
_xlfn.MINIFS(Emissionsfaktoren!$B$30:$B$599,Emissionsfaktoren!$A$30:$A$599,$D14,Emissionsfaktoren!$C$30:$C$599,$E14))</f>
        <v>0</v>
      </c>
      <c r="H14" s="393">
        <f>IF(_xlfn.MAXIFS(Emissionsfaktoren!$B$30:$B$599,Emissionsfaktoren!$B$30:$B$599,"&lt;="&amp;H$11,Emissionsfaktoren!$A$30:$A$599,$D14,Emissionsfaktoren!$C$30:$C$599,$E14)&gt;0,
_xlfn.MAXIFS(Emissionsfaktoren!$B$30:$B$599,Emissionsfaktoren!$B$30:$B$599,"&lt;="&amp;H$11,Emissionsfaktoren!$A$30:$A$599,$D14,Emissionsfaktoren!$C$30:$C$599,$E14),
_xlfn.MINIFS(Emissionsfaktoren!$B$30:$B$599,Emissionsfaktoren!$A$30:$A$599,$D14,Emissionsfaktoren!$C$30:$C$599,$E14))</f>
        <v>0</v>
      </c>
      <c r="I14" s="393">
        <f>IF(_xlfn.MAXIFS(Emissionsfaktoren!$B$30:$B$599,Emissionsfaktoren!$B$30:$B$599,"&lt;="&amp;I$11,Emissionsfaktoren!$A$30:$A$599,$D14,Emissionsfaktoren!$C$30:$C$599,$E14)&gt;0,
_xlfn.MAXIFS(Emissionsfaktoren!$B$30:$B$599,Emissionsfaktoren!$B$30:$B$599,"&lt;="&amp;I$11,Emissionsfaktoren!$A$30:$A$599,$D14,Emissionsfaktoren!$C$30:$C$599,$E14),
_xlfn.MINIFS(Emissionsfaktoren!$B$30:$B$599,Emissionsfaktoren!$A$30:$A$599,$D14,Emissionsfaktoren!$C$30:$C$599,$E14))</f>
        <v>0</v>
      </c>
      <c r="J14" s="393">
        <f>IF(_xlfn.MAXIFS(Emissionsfaktoren!$B$30:$B$599,Emissionsfaktoren!$B$30:$B$599,"&lt;="&amp;J$11,Emissionsfaktoren!$A$30:$A$599,$D14,Emissionsfaktoren!$C$30:$C$599,$E14)&gt;0,
_xlfn.MAXIFS(Emissionsfaktoren!$B$30:$B$599,Emissionsfaktoren!$B$30:$B$599,"&lt;="&amp;J$11,Emissionsfaktoren!$A$30:$A$599,$D14,Emissionsfaktoren!$C$30:$C$599,$E14),
_xlfn.MINIFS(Emissionsfaktoren!$B$30:$B$599,Emissionsfaktoren!$A$30:$A$599,$D14,Emissionsfaktoren!$C$30:$C$599,$E14))</f>
        <v>0</v>
      </c>
      <c r="K14" s="599">
        <f>IF(_xlfn.MAXIFS(Emissionsfaktoren!$B$30:$B$599,Emissionsfaktoren!$B$30:$B$599,"&lt;="&amp;K$11,Emissionsfaktoren!$A$30:$A$599,$D14,Emissionsfaktoren!$C$30:$C$599,$E14)&gt;0,
_xlfn.MAXIFS(Emissionsfaktoren!$B$30:$B$599,Emissionsfaktoren!$B$30:$B$599,"&lt;="&amp;K$11,Emissionsfaktoren!$A$30:$A$599,$D14,Emissionsfaktoren!$C$30:$C$599,$E14),
_xlfn.MINIFS(Emissionsfaktoren!$B$30:$B$599,Emissionsfaktoren!$A$30:$A$599,$D14,Emissionsfaktoren!$C$30:$C$599,$E14))</f>
        <v>0</v>
      </c>
      <c r="L14" s="634" t="str" cm="1">
        <f t="array" ref="L14">IF(F14=0,"",(IFERROR(VLOOKUP($D14&amp;F14&amp;$E14,CHOOSE({1,2},Emissionsfaktoren!$A$30:$A$504&amp;Emissionsfaktoren!$B$30:$B$504&amp;Emissionsfaktoren!$C$30:$C$504,Emissionsfaktoren!$E$30:$E$504),2,0),"")))</f>
        <v/>
      </c>
      <c r="M14" s="634" t="str" cm="1">
        <f t="array" ref="M14">IF(G14=0,"",(IFERROR(VLOOKUP($D14&amp;G14&amp;$E14,CHOOSE({1,2},Emissionsfaktoren!$A$30:$A$504&amp;Emissionsfaktoren!$B$30:$B$504&amp;Emissionsfaktoren!$C$30:$C$504,Emissionsfaktoren!$E$30:$E$504),2,0),"")))</f>
        <v/>
      </c>
      <c r="N14" s="634" t="str" cm="1">
        <f t="array" ref="N14">IF(H14=0,"",(IFERROR(VLOOKUP($D14&amp;H14&amp;$E14,CHOOSE({1,2},Emissionsfaktoren!$A$30:$A$504&amp;Emissionsfaktoren!$B$30:$B$504&amp;Emissionsfaktoren!$C$30:$C$504,Emissionsfaktoren!$E$30:$E$504),2,0),"")))</f>
        <v/>
      </c>
      <c r="O14" s="634" t="str" cm="1">
        <f t="array" ref="O14">IF(I14=0,"",(IFERROR(VLOOKUP($D14&amp;I14&amp;$E14,CHOOSE({1,2},Emissionsfaktoren!$A$30:$A$504&amp;Emissionsfaktoren!$B$30:$B$504&amp;Emissionsfaktoren!$C$30:$C$504,Emissionsfaktoren!$E$30:$E$504),2,0),"")))</f>
        <v/>
      </c>
      <c r="P14" s="634" t="str" cm="1">
        <f t="array" ref="P14">IF(J14=0,"",(IFERROR(VLOOKUP($D14&amp;J14&amp;$E14,CHOOSE({1,2},Emissionsfaktoren!$A$30:$A$504&amp;Emissionsfaktoren!$B$30:$B$504&amp;Emissionsfaktoren!$C$30:$C$504,Emissionsfaktoren!$E$30:$E$504),2,0),"")))</f>
        <v/>
      </c>
      <c r="Q14" s="644" t="str" cm="1">
        <f t="array" ref="Q14">IF(K14=0,"",(IFERROR(VLOOKUP($D14&amp;K14&amp;$E14,CHOOSE({1,2},Emissionsfaktoren!$A$30:$A$504&amp;Emissionsfaktoren!$B$30:$B$504&amp;Emissionsfaktoren!$C$30:$C$504,Emissionsfaktoren!$E$30:$E$504),2,0),"")))</f>
        <v/>
      </c>
      <c r="R14" s="637" t="str">
        <f>IFERROR(L14*Energie!D27,"")</f>
        <v/>
      </c>
      <c r="S14" s="340" t="str">
        <f>IFERROR(M14*Energie!E27,"")</f>
        <v/>
      </c>
      <c r="T14" s="340" t="str">
        <f>IFERROR(N14*Energie!F27,"")</f>
        <v/>
      </c>
      <c r="U14" s="340" t="str">
        <f>IFERROR(O14*Energie!G27,"")</f>
        <v/>
      </c>
      <c r="V14" s="340" t="str">
        <f>IFERROR(P14*Energie!H27,"")</f>
        <v/>
      </c>
      <c r="W14" s="341" t="str">
        <f>IFERROR(Q14*Energie!I27,"")</f>
        <v/>
      </c>
      <c r="X14" s="34"/>
      <c r="Y14" s="97"/>
    </row>
    <row r="15" spans="1:31" ht="19.350000000000001" customHeight="1" x14ac:dyDescent="0.2">
      <c r="A15" s="863"/>
      <c r="B15" s="871"/>
      <c r="C15" s="299" t="s">
        <v>479</v>
      </c>
      <c r="D15" s="299"/>
      <c r="E15" s="299" t="s">
        <v>478</v>
      </c>
      <c r="F15" s="393">
        <f>IF(_xlfn.MAXIFS(Emissionsfaktoren!$B$30:$B$599,Emissionsfaktoren!$B$30:$B$599,"&lt;="&amp;F$11,Emissionsfaktoren!$A$30:$A$599,$D15,Emissionsfaktoren!$C$30:$C$599,$E15)&gt;0,
_xlfn.MAXIFS(Emissionsfaktoren!$B$30:$B$599,Emissionsfaktoren!$B$30:$B$599,"&lt;="&amp;F$11,Emissionsfaktoren!$A$30:$A$599,$D15,Emissionsfaktoren!$C$30:$C$599,$E15),
_xlfn.MINIFS(Emissionsfaktoren!$B$30:$B$599,Emissionsfaktoren!$A$30:$A$599,$D15,Emissionsfaktoren!$C$30:$C$599,$E15))</f>
        <v>0</v>
      </c>
      <c r="G15" s="393">
        <f>IF(_xlfn.MAXIFS(Emissionsfaktoren!$B$30:$B$599,Emissionsfaktoren!$B$30:$B$599,"&lt;="&amp;G$11,Emissionsfaktoren!$A$30:$A$599,$D15,Emissionsfaktoren!$C$30:$C$599,$E15)&gt;0,
_xlfn.MAXIFS(Emissionsfaktoren!$B$30:$B$599,Emissionsfaktoren!$B$30:$B$599,"&lt;="&amp;G$11,Emissionsfaktoren!$A$30:$A$599,$D15,Emissionsfaktoren!$C$30:$C$599,$E15),
_xlfn.MINIFS(Emissionsfaktoren!$B$30:$B$599,Emissionsfaktoren!$A$30:$A$599,$D15,Emissionsfaktoren!$C$30:$C$599,$E15))</f>
        <v>0</v>
      </c>
      <c r="H15" s="393">
        <f>IF(_xlfn.MAXIFS(Emissionsfaktoren!$B$30:$B$599,Emissionsfaktoren!$B$30:$B$599,"&lt;="&amp;H$11,Emissionsfaktoren!$A$30:$A$599,$D15,Emissionsfaktoren!$C$30:$C$599,$E15)&gt;0,
_xlfn.MAXIFS(Emissionsfaktoren!$B$30:$B$599,Emissionsfaktoren!$B$30:$B$599,"&lt;="&amp;H$11,Emissionsfaktoren!$A$30:$A$599,$D15,Emissionsfaktoren!$C$30:$C$599,$E15),
_xlfn.MINIFS(Emissionsfaktoren!$B$30:$B$599,Emissionsfaktoren!$A$30:$A$599,$D15,Emissionsfaktoren!$C$30:$C$599,$E15))</f>
        <v>0</v>
      </c>
      <c r="I15" s="393">
        <f>IF(_xlfn.MAXIFS(Emissionsfaktoren!$B$30:$B$599,Emissionsfaktoren!$B$30:$B$599,"&lt;="&amp;I$11,Emissionsfaktoren!$A$30:$A$599,$D15,Emissionsfaktoren!$C$30:$C$599,$E15)&gt;0,
_xlfn.MAXIFS(Emissionsfaktoren!$B$30:$B$599,Emissionsfaktoren!$B$30:$B$599,"&lt;="&amp;I$11,Emissionsfaktoren!$A$30:$A$599,$D15,Emissionsfaktoren!$C$30:$C$599,$E15),
_xlfn.MINIFS(Emissionsfaktoren!$B$30:$B$599,Emissionsfaktoren!$A$30:$A$599,$D15,Emissionsfaktoren!$C$30:$C$599,$E15))</f>
        <v>0</v>
      </c>
      <c r="J15" s="393">
        <f>IF(_xlfn.MAXIFS(Emissionsfaktoren!$B$30:$B$599,Emissionsfaktoren!$B$30:$B$599,"&lt;="&amp;J$11,Emissionsfaktoren!$A$30:$A$599,$D15,Emissionsfaktoren!$C$30:$C$599,$E15)&gt;0,
_xlfn.MAXIFS(Emissionsfaktoren!$B$30:$B$599,Emissionsfaktoren!$B$30:$B$599,"&lt;="&amp;J$11,Emissionsfaktoren!$A$30:$A$599,$D15,Emissionsfaktoren!$C$30:$C$599,$E15),
_xlfn.MINIFS(Emissionsfaktoren!$B$30:$B$599,Emissionsfaktoren!$A$30:$A$599,$D15,Emissionsfaktoren!$C$30:$C$599,$E15))</f>
        <v>0</v>
      </c>
      <c r="K15" s="599">
        <f>IF(_xlfn.MAXIFS(Emissionsfaktoren!$B$30:$B$599,Emissionsfaktoren!$B$30:$B$599,"&lt;="&amp;K$11,Emissionsfaktoren!$A$30:$A$599,$D15,Emissionsfaktoren!$C$30:$C$599,$E15)&gt;0,
_xlfn.MAXIFS(Emissionsfaktoren!$B$30:$B$599,Emissionsfaktoren!$B$30:$B$599,"&lt;="&amp;K$11,Emissionsfaktoren!$A$30:$A$599,$D15,Emissionsfaktoren!$C$30:$C$599,$E15),
_xlfn.MINIFS(Emissionsfaktoren!$B$30:$B$599,Emissionsfaktoren!$A$30:$A$599,$D15,Emissionsfaktoren!$C$30:$C$599,$E15))</f>
        <v>0</v>
      </c>
      <c r="L15" s="603" t="str" cm="1">
        <f t="array" ref="L15">IF(F15=0,"",(IFERROR(VLOOKUP($D15&amp;F15&amp;$E15,CHOOSE({1,2},Emissionsfaktoren!$A$30:$A$504&amp;Emissionsfaktoren!$B$30:$B$504&amp;Emissionsfaktoren!$C$30:$C$504,Emissionsfaktoren!$E$30:$E$504),2,0),"")))</f>
        <v/>
      </c>
      <c r="M15" s="603" t="str" cm="1">
        <f t="array" ref="M15">IF(G15=0,"",(IFERROR(VLOOKUP($D15&amp;G15&amp;$E15,CHOOSE({1,2},Emissionsfaktoren!$A$30:$A$504&amp;Emissionsfaktoren!$B$30:$B$504&amp;Emissionsfaktoren!$C$30:$C$504,Emissionsfaktoren!$E$30:$E$504),2,0),"")))</f>
        <v/>
      </c>
      <c r="N15" s="603" t="str" cm="1">
        <f t="array" ref="N15">IF(H15=0,"",(IFERROR(VLOOKUP($D15&amp;H15&amp;$E15,CHOOSE({1,2},Emissionsfaktoren!$A$30:$A$504&amp;Emissionsfaktoren!$B$30:$B$504&amp;Emissionsfaktoren!$C$30:$C$504,Emissionsfaktoren!$E$30:$E$504),2,0),"")))</f>
        <v/>
      </c>
      <c r="O15" s="603" t="str" cm="1">
        <f t="array" ref="O15">IF(I15=0,"",(IFERROR(VLOOKUP($D15&amp;I15&amp;$E15,CHOOSE({1,2},Emissionsfaktoren!$A$30:$A$504&amp;Emissionsfaktoren!$B$30:$B$504&amp;Emissionsfaktoren!$C$30:$C$504,Emissionsfaktoren!$E$30:$E$504),2,0),"")))</f>
        <v/>
      </c>
      <c r="P15" s="603" t="str" cm="1">
        <f t="array" ref="P15">IF(J15=0,"",(IFERROR(VLOOKUP($D15&amp;J15&amp;$E15,CHOOSE({1,2},Emissionsfaktoren!$A$30:$A$504&amp;Emissionsfaktoren!$B$30:$B$504&amp;Emissionsfaktoren!$C$30:$C$504,Emissionsfaktoren!$E$30:$E$504),2,0),"")))</f>
        <v/>
      </c>
      <c r="Q15" s="645" t="str" cm="1">
        <f t="array" ref="Q15">IF(K15=0,"",(IFERROR(VLOOKUP($D15&amp;K15&amp;$E15,CHOOSE({1,2},Emissionsfaktoren!$A$30:$A$504&amp;Emissionsfaktoren!$B$30:$B$504&amp;Emissionsfaktoren!$C$30:$C$504,Emissionsfaktoren!$E$30:$E$504),2,0),"")))</f>
        <v/>
      </c>
      <c r="R15" s="637" t="str">
        <f>IFERROR(L15*Energie!D28,"")</f>
        <v/>
      </c>
      <c r="S15" s="340" t="str">
        <f>IFERROR(M15*Energie!E28,"")</f>
        <v/>
      </c>
      <c r="T15" s="340" t="str">
        <f>IFERROR(N15*Energie!F28,"")</f>
        <v/>
      </c>
      <c r="U15" s="340" t="str">
        <f>IFERROR(O15*Energie!G28,"")</f>
        <v/>
      </c>
      <c r="V15" s="340" t="str">
        <f>IFERROR(P15*Energie!H28,"")</f>
        <v/>
      </c>
      <c r="W15" s="341" t="str">
        <f>IFERROR(Q15*Energie!I28,"")</f>
        <v/>
      </c>
      <c r="X15" s="34"/>
      <c r="Y15" s="97"/>
    </row>
    <row r="16" spans="1:31" ht="18.75" thickBot="1" x14ac:dyDescent="0.25">
      <c r="A16" s="863"/>
      <c r="B16" s="871"/>
      <c r="C16" s="299" t="s">
        <v>480</v>
      </c>
      <c r="D16" s="299"/>
      <c r="E16" s="299" t="s">
        <v>478</v>
      </c>
      <c r="F16" s="418">
        <f>IF(_xlfn.MAXIFS(Emissionsfaktoren!$B$30:$B$599,Emissionsfaktoren!$B$30:$B$599,"&lt;="&amp;F$11,Emissionsfaktoren!$A$30:$A$599,$D16,Emissionsfaktoren!$C$30:$C$599,$E16)&gt;0,
_xlfn.MAXIFS(Emissionsfaktoren!$B$30:$B$599,Emissionsfaktoren!$B$30:$B$599,"&lt;="&amp;F$11,Emissionsfaktoren!$A$30:$A$599,$D16,Emissionsfaktoren!$C$30:$C$599,$E16),
_xlfn.MINIFS(Emissionsfaktoren!$B$30:$B$599,Emissionsfaktoren!$A$30:$A$599,$D16,Emissionsfaktoren!$C$30:$C$599,$E16))</f>
        <v>0</v>
      </c>
      <c r="G16" s="418">
        <f>IF(_xlfn.MAXIFS(Emissionsfaktoren!$B$30:$B$599,Emissionsfaktoren!$B$30:$B$599,"&lt;="&amp;G$11,Emissionsfaktoren!$A$30:$A$599,$D16,Emissionsfaktoren!$C$30:$C$599,$E16)&gt;0,
_xlfn.MAXIFS(Emissionsfaktoren!$B$30:$B$599,Emissionsfaktoren!$B$30:$B$599,"&lt;="&amp;G$11,Emissionsfaktoren!$A$30:$A$599,$D16,Emissionsfaktoren!$C$30:$C$599,$E16),
_xlfn.MINIFS(Emissionsfaktoren!$B$30:$B$599,Emissionsfaktoren!$A$30:$A$599,$D16,Emissionsfaktoren!$C$30:$C$599,$E16))</f>
        <v>0</v>
      </c>
      <c r="H16" s="418">
        <f>IF(_xlfn.MAXIFS(Emissionsfaktoren!$B$30:$B$599,Emissionsfaktoren!$B$30:$B$599,"&lt;="&amp;H$11,Emissionsfaktoren!$A$30:$A$599,$D16,Emissionsfaktoren!$C$30:$C$599,$E16)&gt;0,
_xlfn.MAXIFS(Emissionsfaktoren!$B$30:$B$599,Emissionsfaktoren!$B$30:$B$599,"&lt;="&amp;H$11,Emissionsfaktoren!$A$30:$A$599,$D16,Emissionsfaktoren!$C$30:$C$599,$E16),
_xlfn.MINIFS(Emissionsfaktoren!$B$30:$B$599,Emissionsfaktoren!$A$30:$A$599,$D16,Emissionsfaktoren!$C$30:$C$599,$E16))</f>
        <v>0</v>
      </c>
      <c r="I16" s="418">
        <f>IF(_xlfn.MAXIFS(Emissionsfaktoren!$B$30:$B$599,Emissionsfaktoren!$B$30:$B$599,"&lt;="&amp;I$11,Emissionsfaktoren!$A$30:$A$599,$D16,Emissionsfaktoren!$C$30:$C$599,$E16)&gt;0,
_xlfn.MAXIFS(Emissionsfaktoren!$B$30:$B$599,Emissionsfaktoren!$B$30:$B$599,"&lt;="&amp;I$11,Emissionsfaktoren!$A$30:$A$599,$D16,Emissionsfaktoren!$C$30:$C$599,$E16),
_xlfn.MINIFS(Emissionsfaktoren!$B$30:$B$599,Emissionsfaktoren!$A$30:$A$599,$D16,Emissionsfaktoren!$C$30:$C$599,$E16))</f>
        <v>0</v>
      </c>
      <c r="J16" s="418">
        <f>IF(_xlfn.MAXIFS(Emissionsfaktoren!$B$30:$B$599,Emissionsfaktoren!$B$30:$B$599,"&lt;="&amp;J$11,Emissionsfaktoren!$A$30:$A$599,$D16,Emissionsfaktoren!$C$30:$C$599,$E16)&gt;0,
_xlfn.MAXIFS(Emissionsfaktoren!$B$30:$B$599,Emissionsfaktoren!$B$30:$B$599,"&lt;="&amp;J$11,Emissionsfaktoren!$A$30:$A$599,$D16,Emissionsfaktoren!$C$30:$C$599,$E16),
_xlfn.MINIFS(Emissionsfaktoren!$B$30:$B$599,Emissionsfaktoren!$A$30:$A$599,$D16,Emissionsfaktoren!$C$30:$C$599,$E16))</f>
        <v>0</v>
      </c>
      <c r="K16" s="600">
        <f>IF(_xlfn.MAXIFS(Emissionsfaktoren!$B$30:$B$599,Emissionsfaktoren!$B$30:$B$599,"&lt;="&amp;K$11,Emissionsfaktoren!$A$30:$A$599,$D16,Emissionsfaktoren!$C$30:$C$599,$E16)&gt;0,
_xlfn.MAXIFS(Emissionsfaktoren!$B$30:$B$599,Emissionsfaktoren!$B$30:$B$599,"&lt;="&amp;K$11,Emissionsfaktoren!$A$30:$A$599,$D16,Emissionsfaktoren!$C$30:$C$599,$E16),
_xlfn.MINIFS(Emissionsfaktoren!$B$30:$B$599,Emissionsfaktoren!$A$30:$A$599,$D16,Emissionsfaktoren!$C$30:$C$599,$E16))</f>
        <v>0</v>
      </c>
      <c r="L16" s="604" t="str" cm="1">
        <f t="array" ref="L16">IF(F16=0,"",(IFERROR(VLOOKUP($D16&amp;F16&amp;$E16,CHOOSE({1,2},Emissionsfaktoren!$A$30:$A$504&amp;Emissionsfaktoren!$B$30:$B$504&amp;Emissionsfaktoren!$C$30:$C$504,Emissionsfaktoren!$E$30:$E$504),2,0),"")))</f>
        <v/>
      </c>
      <c r="M16" s="604" t="str" cm="1">
        <f t="array" ref="M16">IF(G16=0,"",(IFERROR(VLOOKUP($D16&amp;G16&amp;$E16,CHOOSE({1,2},Emissionsfaktoren!$A$30:$A$504&amp;Emissionsfaktoren!$B$30:$B$504&amp;Emissionsfaktoren!$C$30:$C$504,Emissionsfaktoren!$E$30:$E$504),2,0),"")))</f>
        <v/>
      </c>
      <c r="N16" s="604" t="str" cm="1">
        <f t="array" ref="N16">IF(H16=0,"",(IFERROR(VLOOKUP($D16&amp;H16&amp;$E16,CHOOSE({1,2},Emissionsfaktoren!$A$30:$A$504&amp;Emissionsfaktoren!$B$30:$B$504&amp;Emissionsfaktoren!$C$30:$C$504,Emissionsfaktoren!$E$30:$E$504),2,0),"")))</f>
        <v/>
      </c>
      <c r="O16" s="604" t="str" cm="1">
        <f t="array" ref="O16">IF(I16=0,"",(IFERROR(VLOOKUP($D16&amp;I16&amp;$E16,CHOOSE({1,2},Emissionsfaktoren!$A$30:$A$504&amp;Emissionsfaktoren!$B$30:$B$504&amp;Emissionsfaktoren!$C$30:$C$504,Emissionsfaktoren!$E$30:$E$504),2,0),"")))</f>
        <v/>
      </c>
      <c r="P16" s="604" t="str" cm="1">
        <f t="array" ref="P16">IF(J16=0,"",(IFERROR(VLOOKUP($D16&amp;J16&amp;$E16,CHOOSE({1,2},Emissionsfaktoren!$A$30:$A$504&amp;Emissionsfaktoren!$B$30:$B$504&amp;Emissionsfaktoren!$C$30:$C$504,Emissionsfaktoren!$E$30:$E$504),2,0),"")))</f>
        <v/>
      </c>
      <c r="Q16" s="646" t="str" cm="1">
        <f t="array" ref="Q16">IF(K16=0,"",(IFERROR(VLOOKUP($D16&amp;K16&amp;$E16,CHOOSE({1,2},Emissionsfaktoren!$A$30:$A$504&amp;Emissionsfaktoren!$B$30:$B$504&amp;Emissionsfaktoren!$C$30:$C$504,Emissionsfaktoren!$E$30:$E$504),2,0),"")))</f>
        <v/>
      </c>
      <c r="R16" s="637" t="str">
        <f>IFERROR(L16*Energie!D29,"")</f>
        <v/>
      </c>
      <c r="S16" s="340" t="str">
        <f>IFERROR(M16*Energie!E29,"")</f>
        <v/>
      </c>
      <c r="T16" s="340" t="str">
        <f>IFERROR(N16*Energie!F29,"")</f>
        <v/>
      </c>
      <c r="U16" s="340" t="str">
        <f>IFERROR(O16*Energie!G29,"")</f>
        <v/>
      </c>
      <c r="V16" s="340" t="str">
        <f>IFERROR(P16*Energie!H29,"")</f>
        <v/>
      </c>
      <c r="W16" s="341" t="str">
        <f>IFERROR(Q16*Energie!I29,"")</f>
        <v/>
      </c>
      <c r="X16" s="34"/>
      <c r="Y16" s="97"/>
    </row>
    <row r="17" spans="1:25" ht="19.350000000000001" customHeight="1" x14ac:dyDescent="0.2">
      <c r="A17" s="863"/>
      <c r="B17" s="865" t="s">
        <v>179</v>
      </c>
      <c r="C17" s="216" t="s">
        <v>481</v>
      </c>
      <c r="D17" s="216"/>
      <c r="E17" s="216" t="s">
        <v>476</v>
      </c>
      <c r="F17" s="426">
        <f>IF(_xlfn.MAXIFS(Emissionsfaktoren!$B$30:$B$599,Emissionsfaktoren!$B$30:$B$599,"&lt;="&amp;F$11,Emissionsfaktoren!$A$30:$A$599,$D17,Emissionsfaktoren!$C$30:$C$599,$E17)&gt;0,
_xlfn.MAXIFS(Emissionsfaktoren!$B$30:$B$599,Emissionsfaktoren!$B$30:$B$599,"&lt;="&amp;F$11,Emissionsfaktoren!$A$30:$A$599,$D17,Emissionsfaktoren!$C$30:$C$599,$E17),
_xlfn.MINIFS(Emissionsfaktoren!$B$30:$B$599,Emissionsfaktoren!$A$30:$A$599,$D17,Emissionsfaktoren!$C$30:$C$599,$E17))</f>
        <v>0</v>
      </c>
      <c r="G17" s="426">
        <f>IF(_xlfn.MAXIFS(Emissionsfaktoren!$B$30:$B$599,Emissionsfaktoren!$B$30:$B$599,"&lt;="&amp;G$11,Emissionsfaktoren!$A$30:$A$599,$D17,Emissionsfaktoren!$C$30:$C$599,$E17)&gt;0,
_xlfn.MAXIFS(Emissionsfaktoren!$B$30:$B$599,Emissionsfaktoren!$B$30:$B$599,"&lt;="&amp;G$11,Emissionsfaktoren!$A$30:$A$599,$D17,Emissionsfaktoren!$C$30:$C$599,$E17),
_xlfn.MINIFS(Emissionsfaktoren!$B$30:$B$599,Emissionsfaktoren!$A$30:$A$599,$D17,Emissionsfaktoren!$C$30:$C$599,$E17))</f>
        <v>0</v>
      </c>
      <c r="H17" s="426">
        <f>IF(_xlfn.MAXIFS(Emissionsfaktoren!$B$30:$B$599,Emissionsfaktoren!$B$30:$B$599,"&lt;="&amp;H$11,Emissionsfaktoren!$A$30:$A$599,$D17,Emissionsfaktoren!$C$30:$C$599,$E17)&gt;0,
_xlfn.MAXIFS(Emissionsfaktoren!$B$30:$B$599,Emissionsfaktoren!$B$30:$B$599,"&lt;="&amp;H$11,Emissionsfaktoren!$A$30:$A$599,$D17,Emissionsfaktoren!$C$30:$C$599,$E17),
_xlfn.MINIFS(Emissionsfaktoren!$B$30:$B$599,Emissionsfaktoren!$A$30:$A$599,$D17,Emissionsfaktoren!$C$30:$C$599,$E17))</f>
        <v>0</v>
      </c>
      <c r="I17" s="426">
        <f>IF(_xlfn.MAXIFS(Emissionsfaktoren!$B$30:$B$599,Emissionsfaktoren!$B$30:$B$599,"&lt;="&amp;I$11,Emissionsfaktoren!$A$30:$A$599,$D17,Emissionsfaktoren!$C$30:$C$599,$E17)&gt;0,
_xlfn.MAXIFS(Emissionsfaktoren!$B$30:$B$599,Emissionsfaktoren!$B$30:$B$599,"&lt;="&amp;I$11,Emissionsfaktoren!$A$30:$A$599,$D17,Emissionsfaktoren!$C$30:$C$599,$E17),
_xlfn.MINIFS(Emissionsfaktoren!$B$30:$B$599,Emissionsfaktoren!$A$30:$A$599,$D17,Emissionsfaktoren!$C$30:$C$599,$E17))</f>
        <v>0</v>
      </c>
      <c r="J17" s="426">
        <f>IF(_xlfn.MAXIFS(Emissionsfaktoren!$B$30:$B$599,Emissionsfaktoren!$B$30:$B$599,"&lt;="&amp;J$11,Emissionsfaktoren!$A$30:$A$599,$D17,Emissionsfaktoren!$C$30:$C$599,$E17)&gt;0,
_xlfn.MAXIFS(Emissionsfaktoren!$B$30:$B$599,Emissionsfaktoren!$B$30:$B$599,"&lt;="&amp;J$11,Emissionsfaktoren!$A$30:$A$599,$D17,Emissionsfaktoren!$C$30:$C$599,$E17),
_xlfn.MINIFS(Emissionsfaktoren!$B$30:$B$599,Emissionsfaktoren!$A$30:$A$599,$D17,Emissionsfaktoren!$C$30:$C$599,$E17))</f>
        <v>0</v>
      </c>
      <c r="K17" s="601">
        <f>IF(_xlfn.MAXIFS(Emissionsfaktoren!$B$30:$B$599,Emissionsfaktoren!$B$30:$B$599,"&lt;="&amp;K$11,Emissionsfaktoren!$A$30:$A$599,$D17,Emissionsfaktoren!$C$30:$C$599,$E17)&gt;0,
_xlfn.MAXIFS(Emissionsfaktoren!$B$30:$B$599,Emissionsfaktoren!$B$30:$B$599,"&lt;="&amp;K$11,Emissionsfaktoren!$A$30:$A$599,$D17,Emissionsfaktoren!$C$30:$C$599,$E17),
_xlfn.MINIFS(Emissionsfaktoren!$B$30:$B$599,Emissionsfaktoren!$A$30:$A$599,$D17,Emissionsfaktoren!$C$30:$C$599,$E17))</f>
        <v>0</v>
      </c>
      <c r="L17" s="603" t="str" cm="1">
        <f t="array" ref="L17">IF(F17=0,"",(IFERROR(VLOOKUP($D17&amp;F17&amp;$E17,CHOOSE({1,2},Emissionsfaktoren!$A$30:$A$504&amp;Emissionsfaktoren!$B$30:$B$504&amp;Emissionsfaktoren!$C$30:$C$504,Emissionsfaktoren!$E$30:$E$504),2,0),"")))</f>
        <v/>
      </c>
      <c r="M17" s="603" t="str" cm="1">
        <f t="array" ref="M17">IF(G17=0,"",(IFERROR(VLOOKUP($D17&amp;G17&amp;$E17,CHOOSE({1,2},Emissionsfaktoren!$A$30:$A$504&amp;Emissionsfaktoren!$B$30:$B$504&amp;Emissionsfaktoren!$C$30:$C$504,Emissionsfaktoren!$E$30:$E$504),2,0),"")))</f>
        <v/>
      </c>
      <c r="N17" s="603" t="str" cm="1">
        <f t="array" ref="N17">IF(H17=0,"",(IFERROR(VLOOKUP($D17&amp;H17&amp;$E17,CHOOSE({1,2},Emissionsfaktoren!$A$30:$A$504&amp;Emissionsfaktoren!$B$30:$B$504&amp;Emissionsfaktoren!$C$30:$C$504,Emissionsfaktoren!$E$30:$E$504),2,0),"")))</f>
        <v/>
      </c>
      <c r="O17" s="603" t="str" cm="1">
        <f t="array" ref="O17">IF(I17=0,"",(IFERROR(VLOOKUP($D17&amp;I17&amp;$E17,CHOOSE({1,2},Emissionsfaktoren!$A$30:$A$504&amp;Emissionsfaktoren!$B$30:$B$504&amp;Emissionsfaktoren!$C$30:$C$504,Emissionsfaktoren!$E$30:$E$504),2,0),"")))</f>
        <v/>
      </c>
      <c r="P17" s="603" t="str" cm="1">
        <f t="array" ref="P17">IF(J17=0,"",(IFERROR(VLOOKUP($D17&amp;J17&amp;$E17,CHOOSE({1,2},Emissionsfaktoren!$A$30:$A$504&amp;Emissionsfaktoren!$B$30:$B$504&amp;Emissionsfaktoren!$C$30:$C$504,Emissionsfaktoren!$E$30:$E$504),2,0),"")))</f>
        <v/>
      </c>
      <c r="Q17" s="645" t="str" cm="1">
        <f t="array" ref="Q17">IF(K17=0,"",(IFERROR(VLOOKUP($D17&amp;K17&amp;$E17,CHOOSE({1,2},Emissionsfaktoren!$A$30:$A$504&amp;Emissionsfaktoren!$B$30:$B$504&amp;Emissionsfaktoren!$C$30:$C$504,Emissionsfaktoren!$E$30:$E$504),2,0),"")))</f>
        <v/>
      </c>
      <c r="R17" s="638" t="str">
        <f>IFERROR(L17*Energie!D41,"")</f>
        <v/>
      </c>
      <c r="S17" s="339" t="str">
        <f>IFERROR(M17*Energie!E41,"")</f>
        <v/>
      </c>
      <c r="T17" s="339" t="str">
        <f>IFERROR(N17*Energie!F41,"")</f>
        <v/>
      </c>
      <c r="U17" s="339" t="str">
        <f>IFERROR(O17*Energie!G41,"")</f>
        <v/>
      </c>
      <c r="V17" s="339" t="str">
        <f>IFERROR(P17*Energie!H41,"")</f>
        <v/>
      </c>
      <c r="W17" s="427" t="str">
        <f>IFERROR(Q17*Energie!I41,"")</f>
        <v/>
      </c>
      <c r="X17" s="34"/>
      <c r="Y17" s="97"/>
    </row>
    <row r="18" spans="1:25" ht="19.350000000000001" customHeight="1" x14ac:dyDescent="0.2">
      <c r="A18" s="863"/>
      <c r="B18" s="866"/>
      <c r="C18" s="140" t="s">
        <v>482</v>
      </c>
      <c r="D18" s="140"/>
      <c r="E18" s="140" t="s">
        <v>476</v>
      </c>
      <c r="F18" s="393">
        <f>IF(_xlfn.MAXIFS(Emissionsfaktoren!$B$30:$B$599,Emissionsfaktoren!$B$30:$B$599,"&lt;="&amp;F$11,Emissionsfaktoren!$A$30:$A$599,$D18,Emissionsfaktoren!$C$30:$C$599,$E18)&gt;0,
_xlfn.MAXIFS(Emissionsfaktoren!$B$30:$B$599,Emissionsfaktoren!$B$30:$B$599,"&lt;="&amp;F$11,Emissionsfaktoren!$A$30:$A$599,$D18,Emissionsfaktoren!$C$30:$C$599,$E18),
_xlfn.MINIFS(Emissionsfaktoren!$B$30:$B$599,Emissionsfaktoren!$A$30:$A$599,$D18,Emissionsfaktoren!$C$30:$C$599,$E18))</f>
        <v>0</v>
      </c>
      <c r="G18" s="393">
        <f>IF(_xlfn.MAXIFS(Emissionsfaktoren!$B$30:$B$599,Emissionsfaktoren!$B$30:$B$599,"&lt;="&amp;G$11,Emissionsfaktoren!$A$30:$A$599,$D18,Emissionsfaktoren!$C$30:$C$599,$E18)&gt;0,
_xlfn.MAXIFS(Emissionsfaktoren!$B$30:$B$599,Emissionsfaktoren!$B$30:$B$599,"&lt;="&amp;G$11,Emissionsfaktoren!$A$30:$A$599,$D18,Emissionsfaktoren!$C$30:$C$599,$E18),
_xlfn.MINIFS(Emissionsfaktoren!$B$30:$B$599,Emissionsfaktoren!$A$30:$A$599,$D18,Emissionsfaktoren!$C$30:$C$599,$E18))</f>
        <v>0</v>
      </c>
      <c r="H18" s="393">
        <f>IF(_xlfn.MAXIFS(Emissionsfaktoren!$B$30:$B$599,Emissionsfaktoren!$B$30:$B$599,"&lt;="&amp;H$11,Emissionsfaktoren!$A$30:$A$599,$D18,Emissionsfaktoren!$C$30:$C$599,$E18)&gt;0,
_xlfn.MAXIFS(Emissionsfaktoren!$B$30:$B$599,Emissionsfaktoren!$B$30:$B$599,"&lt;="&amp;H$11,Emissionsfaktoren!$A$30:$A$599,$D18,Emissionsfaktoren!$C$30:$C$599,$E18),
_xlfn.MINIFS(Emissionsfaktoren!$B$30:$B$599,Emissionsfaktoren!$A$30:$A$599,$D18,Emissionsfaktoren!$C$30:$C$599,$E18))</f>
        <v>0</v>
      </c>
      <c r="I18" s="393">
        <f>IF(_xlfn.MAXIFS(Emissionsfaktoren!$B$30:$B$599,Emissionsfaktoren!$B$30:$B$599,"&lt;="&amp;I$11,Emissionsfaktoren!$A$30:$A$599,$D18,Emissionsfaktoren!$C$30:$C$599,$E18)&gt;0,
_xlfn.MAXIFS(Emissionsfaktoren!$B$30:$B$599,Emissionsfaktoren!$B$30:$B$599,"&lt;="&amp;I$11,Emissionsfaktoren!$A$30:$A$599,$D18,Emissionsfaktoren!$C$30:$C$599,$E18),
_xlfn.MINIFS(Emissionsfaktoren!$B$30:$B$599,Emissionsfaktoren!$A$30:$A$599,$D18,Emissionsfaktoren!$C$30:$C$599,$E18))</f>
        <v>0</v>
      </c>
      <c r="J18" s="393">
        <f>IF(_xlfn.MAXIFS(Emissionsfaktoren!$B$30:$B$599,Emissionsfaktoren!$B$30:$B$599,"&lt;="&amp;J$11,Emissionsfaktoren!$A$30:$A$599,$D18,Emissionsfaktoren!$C$30:$C$599,$E18)&gt;0,
_xlfn.MAXIFS(Emissionsfaktoren!$B$30:$B$599,Emissionsfaktoren!$B$30:$B$599,"&lt;="&amp;J$11,Emissionsfaktoren!$A$30:$A$599,$D18,Emissionsfaktoren!$C$30:$C$599,$E18),
_xlfn.MINIFS(Emissionsfaktoren!$B$30:$B$599,Emissionsfaktoren!$A$30:$A$599,$D18,Emissionsfaktoren!$C$30:$C$599,$E18))</f>
        <v>0</v>
      </c>
      <c r="K18" s="599">
        <f>IF(_xlfn.MAXIFS(Emissionsfaktoren!$B$30:$B$599,Emissionsfaktoren!$B$30:$B$599,"&lt;="&amp;K$11,Emissionsfaktoren!$A$30:$A$599,$D18,Emissionsfaktoren!$C$30:$C$599,$E18)&gt;0,
_xlfn.MAXIFS(Emissionsfaktoren!$B$30:$B$599,Emissionsfaktoren!$B$30:$B$599,"&lt;="&amp;K$11,Emissionsfaktoren!$A$30:$A$599,$D18,Emissionsfaktoren!$C$30:$C$599,$E18),
_xlfn.MINIFS(Emissionsfaktoren!$B$30:$B$599,Emissionsfaktoren!$A$30:$A$599,$D18,Emissionsfaktoren!$C$30:$C$599,$E18))</f>
        <v>0</v>
      </c>
      <c r="L18" s="603" t="str" cm="1">
        <f t="array" ref="L18">IF(F18=0,"",(IFERROR(VLOOKUP($D18&amp;F18&amp;$E18,CHOOSE({1,2},Emissionsfaktoren!$A$30:$A$504&amp;Emissionsfaktoren!$B$30:$B$504&amp;Emissionsfaktoren!$C$30:$C$504,Emissionsfaktoren!$E$30:$E$504),2,0),"")))</f>
        <v/>
      </c>
      <c r="M18" s="603" t="str" cm="1">
        <f t="array" ref="M18">IF(G18=0,"",(IFERROR(VLOOKUP($D18&amp;G18&amp;$E18,CHOOSE({1,2},Emissionsfaktoren!$A$30:$A$504&amp;Emissionsfaktoren!$B$30:$B$504&amp;Emissionsfaktoren!$C$30:$C$504,Emissionsfaktoren!$E$30:$E$504),2,0),"")))</f>
        <v/>
      </c>
      <c r="N18" s="603" t="str" cm="1">
        <f t="array" ref="N18">IF(H18=0,"",(IFERROR(VLOOKUP($D18&amp;H18&amp;$E18,CHOOSE({1,2},Emissionsfaktoren!$A$30:$A$504&amp;Emissionsfaktoren!$B$30:$B$504&amp;Emissionsfaktoren!$C$30:$C$504,Emissionsfaktoren!$E$30:$E$504),2,0),"")))</f>
        <v/>
      </c>
      <c r="O18" s="603" t="str" cm="1">
        <f t="array" ref="O18">IF(I18=0,"",(IFERROR(VLOOKUP($D18&amp;I18&amp;$E18,CHOOSE({1,2},Emissionsfaktoren!$A$30:$A$504&amp;Emissionsfaktoren!$B$30:$B$504&amp;Emissionsfaktoren!$C$30:$C$504,Emissionsfaktoren!$E$30:$E$504),2,0),"")))</f>
        <v/>
      </c>
      <c r="P18" s="603" t="str" cm="1">
        <f t="array" ref="P18">IF(J18=0,"",(IFERROR(VLOOKUP($D18&amp;J18&amp;$E18,CHOOSE({1,2},Emissionsfaktoren!$A$30:$A$504&amp;Emissionsfaktoren!$B$30:$B$504&amp;Emissionsfaktoren!$C$30:$C$504,Emissionsfaktoren!$E$30:$E$504),2,0),"")))</f>
        <v/>
      </c>
      <c r="Q18" s="645" t="str" cm="1">
        <f t="array" ref="Q18">IF(K18=0,"",(IFERROR(VLOOKUP($D18&amp;K18&amp;$E18,CHOOSE({1,2},Emissionsfaktoren!$A$30:$A$504&amp;Emissionsfaktoren!$B$30:$B$504&amp;Emissionsfaktoren!$C$30:$C$504,Emissionsfaktoren!$E$30:$E$504),2,0),"")))</f>
        <v/>
      </c>
      <c r="R18" s="639" t="str">
        <f>IFERROR(L18*Energie!D42,"")</f>
        <v/>
      </c>
      <c r="S18" s="507" t="str">
        <f>IFERROR(M18*Energie!E42,"")</f>
        <v/>
      </c>
      <c r="T18" s="507" t="str">
        <f>IFERROR(N18*Energie!F42,"")</f>
        <v/>
      </c>
      <c r="U18" s="507" t="str">
        <f>IFERROR(O18*Energie!G42,"")</f>
        <v/>
      </c>
      <c r="V18" s="507" t="str">
        <f>IFERROR(P18*Energie!H42,"")</f>
        <v/>
      </c>
      <c r="W18" s="508" t="str">
        <f>IFERROR(Q18*Energie!I42,"")</f>
        <v/>
      </c>
      <c r="X18" s="34"/>
      <c r="Y18" s="97"/>
    </row>
    <row r="19" spans="1:25" ht="15" x14ac:dyDescent="0.2">
      <c r="A19" s="863"/>
      <c r="B19" s="866"/>
      <c r="C19" s="140" t="s">
        <v>483</v>
      </c>
      <c r="D19" s="299"/>
      <c r="E19" s="140" t="s">
        <v>476</v>
      </c>
      <c r="F19" s="393">
        <f>IF(_xlfn.MAXIFS(Emissionsfaktoren!$B$30:$B$599,Emissionsfaktoren!$B$30:$B$599,"&lt;="&amp;F$11,Emissionsfaktoren!$A$30:$A$599,$D19,Emissionsfaktoren!$C$30:$C$599,$E19)&gt;0,
_xlfn.MAXIFS(Emissionsfaktoren!$B$30:$B$599,Emissionsfaktoren!$B$30:$B$599,"&lt;="&amp;F$11,Emissionsfaktoren!$A$30:$A$599,$D19,Emissionsfaktoren!$C$30:$C$599,$E19),
_xlfn.MINIFS(Emissionsfaktoren!$B$30:$B$599,Emissionsfaktoren!$A$30:$A$599,$D19,Emissionsfaktoren!$C$30:$C$599,$E19))</f>
        <v>0</v>
      </c>
      <c r="G19" s="393">
        <f>IF(_xlfn.MAXIFS(Emissionsfaktoren!$B$30:$B$599,Emissionsfaktoren!$B$30:$B$599,"&lt;="&amp;G$11,Emissionsfaktoren!$A$30:$A$599,$D19,Emissionsfaktoren!$C$30:$C$599,$E19)&gt;0,
_xlfn.MAXIFS(Emissionsfaktoren!$B$30:$B$599,Emissionsfaktoren!$B$30:$B$599,"&lt;="&amp;G$11,Emissionsfaktoren!$A$30:$A$599,$D19,Emissionsfaktoren!$C$30:$C$599,$E19),
_xlfn.MINIFS(Emissionsfaktoren!$B$30:$B$599,Emissionsfaktoren!$A$30:$A$599,$D19,Emissionsfaktoren!$C$30:$C$599,$E19))</f>
        <v>0</v>
      </c>
      <c r="H19" s="393">
        <f>IF(_xlfn.MAXIFS(Emissionsfaktoren!$B$30:$B$599,Emissionsfaktoren!$B$30:$B$599,"&lt;="&amp;H$11,Emissionsfaktoren!$A$30:$A$599,$D19,Emissionsfaktoren!$C$30:$C$599,$E19)&gt;0,
_xlfn.MAXIFS(Emissionsfaktoren!$B$30:$B$599,Emissionsfaktoren!$B$30:$B$599,"&lt;="&amp;H$11,Emissionsfaktoren!$A$30:$A$599,$D19,Emissionsfaktoren!$C$30:$C$599,$E19),
_xlfn.MINIFS(Emissionsfaktoren!$B$30:$B$599,Emissionsfaktoren!$A$30:$A$599,$D19,Emissionsfaktoren!$C$30:$C$599,$E19))</f>
        <v>0</v>
      </c>
      <c r="I19" s="393">
        <f>IF(_xlfn.MAXIFS(Emissionsfaktoren!$B$30:$B$599,Emissionsfaktoren!$B$30:$B$599,"&lt;="&amp;I$11,Emissionsfaktoren!$A$30:$A$599,$D19,Emissionsfaktoren!$C$30:$C$599,$E19)&gt;0,
_xlfn.MAXIFS(Emissionsfaktoren!$B$30:$B$599,Emissionsfaktoren!$B$30:$B$599,"&lt;="&amp;I$11,Emissionsfaktoren!$A$30:$A$599,$D19,Emissionsfaktoren!$C$30:$C$599,$E19),
_xlfn.MINIFS(Emissionsfaktoren!$B$30:$B$599,Emissionsfaktoren!$A$30:$A$599,$D19,Emissionsfaktoren!$C$30:$C$599,$E19))</f>
        <v>0</v>
      </c>
      <c r="J19" s="393">
        <f>IF(_xlfn.MAXIFS(Emissionsfaktoren!$B$30:$B$599,Emissionsfaktoren!$B$30:$B$599,"&lt;="&amp;J$11,Emissionsfaktoren!$A$30:$A$599,$D19,Emissionsfaktoren!$C$30:$C$599,$E19)&gt;0,
_xlfn.MAXIFS(Emissionsfaktoren!$B$30:$B$599,Emissionsfaktoren!$B$30:$B$599,"&lt;="&amp;J$11,Emissionsfaktoren!$A$30:$A$599,$D19,Emissionsfaktoren!$C$30:$C$599,$E19),
_xlfn.MINIFS(Emissionsfaktoren!$B$30:$B$599,Emissionsfaktoren!$A$30:$A$599,$D19,Emissionsfaktoren!$C$30:$C$599,$E19))</f>
        <v>0</v>
      </c>
      <c r="K19" s="599">
        <f>IF(_xlfn.MAXIFS(Emissionsfaktoren!$B$30:$B$599,Emissionsfaktoren!$B$30:$B$599,"&lt;="&amp;K$11,Emissionsfaktoren!$A$30:$A$599,$D19,Emissionsfaktoren!$C$30:$C$599,$E19)&gt;0,
_xlfn.MAXIFS(Emissionsfaktoren!$B$30:$B$599,Emissionsfaktoren!$B$30:$B$599,"&lt;="&amp;K$11,Emissionsfaktoren!$A$30:$A$599,$D19,Emissionsfaktoren!$C$30:$C$599,$E19),
_xlfn.MINIFS(Emissionsfaktoren!$B$30:$B$599,Emissionsfaktoren!$A$30:$A$599,$D19,Emissionsfaktoren!$C$30:$C$599,$E19))</f>
        <v>0</v>
      </c>
      <c r="L19" s="603" t="str" cm="1">
        <f t="array" ref="L19">IF(F19=0,"",(IFERROR(VLOOKUP($D19&amp;F19&amp;$E19,CHOOSE({1,2},Emissionsfaktoren!$A$30:$A$504&amp;Emissionsfaktoren!$B$30:$B$504&amp;Emissionsfaktoren!$C$30:$C$504,Emissionsfaktoren!$E$30:$E$504),2,0),"")))</f>
        <v/>
      </c>
      <c r="M19" s="603" t="str" cm="1">
        <f t="array" ref="M19">IF(G19=0,"",(IFERROR(VLOOKUP($D19&amp;G19&amp;$E19,CHOOSE({1,2},Emissionsfaktoren!$A$30:$A$504&amp;Emissionsfaktoren!$B$30:$B$504&amp;Emissionsfaktoren!$C$30:$C$504,Emissionsfaktoren!$E$30:$E$504),2,0),"")))</f>
        <v/>
      </c>
      <c r="N19" s="603" t="str" cm="1">
        <f t="array" ref="N19">IF(H19=0,"",(IFERROR(VLOOKUP($D19&amp;H19&amp;$E19,CHOOSE({1,2},Emissionsfaktoren!$A$30:$A$504&amp;Emissionsfaktoren!$B$30:$B$504&amp;Emissionsfaktoren!$C$30:$C$504,Emissionsfaktoren!$E$30:$E$504),2,0),"")))</f>
        <v/>
      </c>
      <c r="O19" s="603" t="str" cm="1">
        <f t="array" ref="O19">IF(I19=0,"",(IFERROR(VLOOKUP($D19&amp;I19&amp;$E19,CHOOSE({1,2},Emissionsfaktoren!$A$30:$A$504&amp;Emissionsfaktoren!$B$30:$B$504&amp;Emissionsfaktoren!$C$30:$C$504,Emissionsfaktoren!$E$30:$E$504),2,0),"")))</f>
        <v/>
      </c>
      <c r="P19" s="603" t="str" cm="1">
        <f t="array" ref="P19">IF(J19=0,"",(IFERROR(VLOOKUP($D19&amp;J19&amp;$E19,CHOOSE({1,2},Emissionsfaktoren!$A$30:$A$504&amp;Emissionsfaktoren!$B$30:$B$504&amp;Emissionsfaktoren!$C$30:$C$504,Emissionsfaktoren!$E$30:$E$504),2,0),"")))</f>
        <v/>
      </c>
      <c r="Q19" s="645" t="str" cm="1">
        <f t="array" ref="Q19">IF(K19=0,"",(IFERROR(VLOOKUP($D19&amp;K19&amp;$E19,CHOOSE({1,2},Emissionsfaktoren!$A$30:$A$504&amp;Emissionsfaktoren!$B$30:$B$504&amp;Emissionsfaktoren!$C$30:$C$504,Emissionsfaktoren!$E$30:$E$504),2,0),"")))</f>
        <v/>
      </c>
      <c r="R19" s="637" t="str">
        <f>IFERROR(L19*Energie!D43,"")</f>
        <v/>
      </c>
      <c r="S19" s="340" t="str">
        <f>IFERROR(M19*Energie!E43,"")</f>
        <v/>
      </c>
      <c r="T19" s="340" t="str">
        <f>IFERROR(N19*Energie!F43,"")</f>
        <v/>
      </c>
      <c r="U19" s="340" t="str">
        <f>IFERROR(O19*Energie!G43,"")</f>
        <v/>
      </c>
      <c r="V19" s="340" t="str">
        <f>IFERROR(P19*Energie!H43,"")</f>
        <v/>
      </c>
      <c r="W19" s="341" t="str">
        <f>IFERROR(Q19*Energie!I43,"")</f>
        <v/>
      </c>
      <c r="X19" s="34"/>
      <c r="Y19" s="97"/>
    </row>
    <row r="20" spans="1:25" ht="19.350000000000001" customHeight="1" x14ac:dyDescent="0.2">
      <c r="A20" s="863"/>
      <c r="B20" s="866"/>
      <c r="C20" s="140" t="s">
        <v>484</v>
      </c>
      <c r="D20" s="299"/>
      <c r="E20" s="140" t="s">
        <v>476</v>
      </c>
      <c r="F20" s="393">
        <f>IF(_xlfn.MAXIFS(Emissionsfaktoren!$B$30:$B$599,Emissionsfaktoren!$B$30:$B$599,"&lt;="&amp;F$11,Emissionsfaktoren!$A$30:$A$599,$D20,Emissionsfaktoren!$C$30:$C$599,$E20)&gt;0,
_xlfn.MAXIFS(Emissionsfaktoren!$B$30:$B$599,Emissionsfaktoren!$B$30:$B$599,"&lt;="&amp;F$11,Emissionsfaktoren!$A$30:$A$599,$D20,Emissionsfaktoren!$C$30:$C$599,$E20),
_xlfn.MINIFS(Emissionsfaktoren!$B$30:$B$599,Emissionsfaktoren!$A$30:$A$599,$D20,Emissionsfaktoren!$C$30:$C$599,$E20))</f>
        <v>0</v>
      </c>
      <c r="G20" s="393">
        <f>IF(_xlfn.MAXIFS(Emissionsfaktoren!$B$30:$B$599,Emissionsfaktoren!$B$30:$B$599,"&lt;="&amp;G$11,Emissionsfaktoren!$A$30:$A$599,$D20,Emissionsfaktoren!$C$30:$C$599,$E20)&gt;0,
_xlfn.MAXIFS(Emissionsfaktoren!$B$30:$B$599,Emissionsfaktoren!$B$30:$B$599,"&lt;="&amp;G$11,Emissionsfaktoren!$A$30:$A$599,$D20,Emissionsfaktoren!$C$30:$C$599,$E20),
_xlfn.MINIFS(Emissionsfaktoren!$B$30:$B$599,Emissionsfaktoren!$A$30:$A$599,$D20,Emissionsfaktoren!$C$30:$C$599,$E20))</f>
        <v>0</v>
      </c>
      <c r="H20" s="393">
        <f>IF(_xlfn.MAXIFS(Emissionsfaktoren!$B$30:$B$599,Emissionsfaktoren!$B$30:$B$599,"&lt;="&amp;H$11,Emissionsfaktoren!$A$30:$A$599,$D20,Emissionsfaktoren!$C$30:$C$599,$E20)&gt;0,
_xlfn.MAXIFS(Emissionsfaktoren!$B$30:$B$599,Emissionsfaktoren!$B$30:$B$599,"&lt;="&amp;H$11,Emissionsfaktoren!$A$30:$A$599,$D20,Emissionsfaktoren!$C$30:$C$599,$E20),
_xlfn.MINIFS(Emissionsfaktoren!$B$30:$B$599,Emissionsfaktoren!$A$30:$A$599,$D20,Emissionsfaktoren!$C$30:$C$599,$E20))</f>
        <v>0</v>
      </c>
      <c r="I20" s="393">
        <f>IF(_xlfn.MAXIFS(Emissionsfaktoren!$B$30:$B$599,Emissionsfaktoren!$B$30:$B$599,"&lt;="&amp;I$11,Emissionsfaktoren!$A$30:$A$599,$D20,Emissionsfaktoren!$C$30:$C$599,$E20)&gt;0,
_xlfn.MAXIFS(Emissionsfaktoren!$B$30:$B$599,Emissionsfaktoren!$B$30:$B$599,"&lt;="&amp;I$11,Emissionsfaktoren!$A$30:$A$599,$D20,Emissionsfaktoren!$C$30:$C$599,$E20),
_xlfn.MINIFS(Emissionsfaktoren!$B$30:$B$599,Emissionsfaktoren!$A$30:$A$599,$D20,Emissionsfaktoren!$C$30:$C$599,$E20))</f>
        <v>0</v>
      </c>
      <c r="J20" s="393">
        <f>IF(_xlfn.MAXIFS(Emissionsfaktoren!$B$30:$B$599,Emissionsfaktoren!$B$30:$B$599,"&lt;="&amp;J$11,Emissionsfaktoren!$A$30:$A$599,$D20,Emissionsfaktoren!$C$30:$C$599,$E20)&gt;0,
_xlfn.MAXIFS(Emissionsfaktoren!$B$30:$B$599,Emissionsfaktoren!$B$30:$B$599,"&lt;="&amp;J$11,Emissionsfaktoren!$A$30:$A$599,$D20,Emissionsfaktoren!$C$30:$C$599,$E20),
_xlfn.MINIFS(Emissionsfaktoren!$B$30:$B$599,Emissionsfaktoren!$A$30:$A$599,$D20,Emissionsfaktoren!$C$30:$C$599,$E20))</f>
        <v>0</v>
      </c>
      <c r="K20" s="599">
        <f>IF(_xlfn.MAXIFS(Emissionsfaktoren!$B$30:$B$599,Emissionsfaktoren!$B$30:$B$599,"&lt;="&amp;K$11,Emissionsfaktoren!$A$30:$A$599,$D20,Emissionsfaktoren!$C$30:$C$599,$E20)&gt;0,
_xlfn.MAXIFS(Emissionsfaktoren!$B$30:$B$599,Emissionsfaktoren!$B$30:$B$599,"&lt;="&amp;K$11,Emissionsfaktoren!$A$30:$A$599,$D20,Emissionsfaktoren!$C$30:$C$599,$E20),
_xlfn.MINIFS(Emissionsfaktoren!$B$30:$B$599,Emissionsfaktoren!$A$30:$A$599,$D20,Emissionsfaktoren!$C$30:$C$599,$E20))</f>
        <v>0</v>
      </c>
      <c r="L20" s="603" t="str" cm="1">
        <f t="array" ref="L20">IF(F20=0,"",(IFERROR(VLOOKUP($D20&amp;F20&amp;$E20,CHOOSE({1,2},Emissionsfaktoren!$A$30:$A$504&amp;Emissionsfaktoren!$B$30:$B$504&amp;Emissionsfaktoren!$C$30:$C$504,Emissionsfaktoren!$E$30:$E$504),2,0),"")))</f>
        <v/>
      </c>
      <c r="M20" s="603" t="str" cm="1">
        <f t="array" ref="M20">IF(G20=0,"",(IFERROR(VLOOKUP($D20&amp;G20&amp;$E20,CHOOSE({1,2},Emissionsfaktoren!$A$30:$A$504&amp;Emissionsfaktoren!$B$30:$B$504&amp;Emissionsfaktoren!$C$30:$C$504,Emissionsfaktoren!$E$30:$E$504),2,0),"")))</f>
        <v/>
      </c>
      <c r="N20" s="603" t="str" cm="1">
        <f t="array" ref="N20">IF(H20=0,"",(IFERROR(VLOOKUP($D20&amp;H20&amp;$E20,CHOOSE({1,2},Emissionsfaktoren!$A$30:$A$504&amp;Emissionsfaktoren!$B$30:$B$504&amp;Emissionsfaktoren!$C$30:$C$504,Emissionsfaktoren!$E$30:$E$504),2,0),"")))</f>
        <v/>
      </c>
      <c r="O20" s="603" t="str" cm="1">
        <f t="array" ref="O20">IF(I20=0,"",(IFERROR(VLOOKUP($D20&amp;I20&amp;$E20,CHOOSE({1,2},Emissionsfaktoren!$A$30:$A$504&amp;Emissionsfaktoren!$B$30:$B$504&amp;Emissionsfaktoren!$C$30:$C$504,Emissionsfaktoren!$E$30:$E$504),2,0),"")))</f>
        <v/>
      </c>
      <c r="P20" s="603" t="str" cm="1">
        <f t="array" ref="P20">IF(J20=0,"",(IFERROR(VLOOKUP($D20&amp;J20&amp;$E20,CHOOSE({1,2},Emissionsfaktoren!$A$30:$A$504&amp;Emissionsfaktoren!$B$30:$B$504&amp;Emissionsfaktoren!$C$30:$C$504,Emissionsfaktoren!$E$30:$E$504),2,0),"")))</f>
        <v/>
      </c>
      <c r="Q20" s="645" t="str" cm="1">
        <f t="array" ref="Q20">IF(K20=0,"",(IFERROR(VLOOKUP($D20&amp;K20&amp;$E20,CHOOSE({1,2},Emissionsfaktoren!$A$30:$A$504&amp;Emissionsfaktoren!$B$30:$B$504&amp;Emissionsfaktoren!$C$30:$C$504,Emissionsfaktoren!$E$30:$E$504),2,0),"")))</f>
        <v/>
      </c>
      <c r="R20" s="637" t="str">
        <f>IFERROR(L20*Energie!D44,"")</f>
        <v/>
      </c>
      <c r="S20" s="340" t="str">
        <f>IFERROR(M20*Energie!E44,"")</f>
        <v/>
      </c>
      <c r="T20" s="340" t="str">
        <f>IFERROR(N20*Energie!F44,"")</f>
        <v/>
      </c>
      <c r="U20" s="340" t="str">
        <f>IFERROR(O20*Energie!G44,"")</f>
        <v/>
      </c>
      <c r="V20" s="340" t="str">
        <f>IFERROR(P20*Energie!H44,"")</f>
        <v/>
      </c>
      <c r="W20" s="341" t="str">
        <f>IFERROR(Q20*Energie!I44,"")</f>
        <v/>
      </c>
      <c r="X20" s="34"/>
      <c r="Y20" s="97"/>
    </row>
    <row r="21" spans="1:25" ht="19.350000000000001" customHeight="1" x14ac:dyDescent="0.2">
      <c r="A21" s="863"/>
      <c r="B21" s="866"/>
      <c r="C21" s="140" t="s">
        <v>485</v>
      </c>
      <c r="D21" s="299"/>
      <c r="E21" s="140" t="s">
        <v>476</v>
      </c>
      <c r="F21" s="393">
        <f>IF(_xlfn.MAXIFS(Emissionsfaktoren!$B$30:$B$599,Emissionsfaktoren!$B$30:$B$599,"&lt;="&amp;F$11,Emissionsfaktoren!$A$30:$A$599,$D21,Emissionsfaktoren!$C$30:$C$599,$E21)&gt;0,
_xlfn.MAXIFS(Emissionsfaktoren!$B$30:$B$599,Emissionsfaktoren!$B$30:$B$599,"&lt;="&amp;F$11,Emissionsfaktoren!$A$30:$A$599,$D21,Emissionsfaktoren!$C$30:$C$599,$E21),
_xlfn.MINIFS(Emissionsfaktoren!$B$30:$B$599,Emissionsfaktoren!$A$30:$A$599,$D21,Emissionsfaktoren!$C$30:$C$599,$E21))</f>
        <v>0</v>
      </c>
      <c r="G21" s="393">
        <f>IF(_xlfn.MAXIFS(Emissionsfaktoren!$B$30:$B$599,Emissionsfaktoren!$B$30:$B$599,"&lt;="&amp;G$11,Emissionsfaktoren!$A$30:$A$599,$D21,Emissionsfaktoren!$C$30:$C$599,$E21)&gt;0,
_xlfn.MAXIFS(Emissionsfaktoren!$B$30:$B$599,Emissionsfaktoren!$B$30:$B$599,"&lt;="&amp;G$11,Emissionsfaktoren!$A$30:$A$599,$D21,Emissionsfaktoren!$C$30:$C$599,$E21),
_xlfn.MINIFS(Emissionsfaktoren!$B$30:$B$599,Emissionsfaktoren!$A$30:$A$599,$D21,Emissionsfaktoren!$C$30:$C$599,$E21))</f>
        <v>0</v>
      </c>
      <c r="H21" s="393">
        <f>IF(_xlfn.MAXIFS(Emissionsfaktoren!$B$30:$B$599,Emissionsfaktoren!$B$30:$B$599,"&lt;="&amp;H$11,Emissionsfaktoren!$A$30:$A$599,$D21,Emissionsfaktoren!$C$30:$C$599,$E21)&gt;0,
_xlfn.MAXIFS(Emissionsfaktoren!$B$30:$B$599,Emissionsfaktoren!$B$30:$B$599,"&lt;="&amp;H$11,Emissionsfaktoren!$A$30:$A$599,$D21,Emissionsfaktoren!$C$30:$C$599,$E21),
_xlfn.MINIFS(Emissionsfaktoren!$B$30:$B$599,Emissionsfaktoren!$A$30:$A$599,$D21,Emissionsfaktoren!$C$30:$C$599,$E21))</f>
        <v>0</v>
      </c>
      <c r="I21" s="393">
        <f>IF(_xlfn.MAXIFS(Emissionsfaktoren!$B$30:$B$599,Emissionsfaktoren!$B$30:$B$599,"&lt;="&amp;I$11,Emissionsfaktoren!$A$30:$A$599,$D21,Emissionsfaktoren!$C$30:$C$599,$E21)&gt;0,
_xlfn.MAXIFS(Emissionsfaktoren!$B$30:$B$599,Emissionsfaktoren!$B$30:$B$599,"&lt;="&amp;I$11,Emissionsfaktoren!$A$30:$A$599,$D21,Emissionsfaktoren!$C$30:$C$599,$E21),
_xlfn.MINIFS(Emissionsfaktoren!$B$30:$B$599,Emissionsfaktoren!$A$30:$A$599,$D21,Emissionsfaktoren!$C$30:$C$599,$E21))</f>
        <v>0</v>
      </c>
      <c r="J21" s="393">
        <f>IF(_xlfn.MAXIFS(Emissionsfaktoren!$B$30:$B$599,Emissionsfaktoren!$B$30:$B$599,"&lt;="&amp;J$11,Emissionsfaktoren!$A$30:$A$599,$D21,Emissionsfaktoren!$C$30:$C$599,$E21)&gt;0,
_xlfn.MAXIFS(Emissionsfaktoren!$B$30:$B$599,Emissionsfaktoren!$B$30:$B$599,"&lt;="&amp;J$11,Emissionsfaktoren!$A$30:$A$599,$D21,Emissionsfaktoren!$C$30:$C$599,$E21),
_xlfn.MINIFS(Emissionsfaktoren!$B$30:$B$599,Emissionsfaktoren!$A$30:$A$599,$D21,Emissionsfaktoren!$C$30:$C$599,$E21))</f>
        <v>0</v>
      </c>
      <c r="K21" s="599">
        <f>IF(_xlfn.MAXIFS(Emissionsfaktoren!$B$30:$B$599,Emissionsfaktoren!$B$30:$B$599,"&lt;="&amp;K$11,Emissionsfaktoren!$A$30:$A$599,$D21,Emissionsfaktoren!$C$30:$C$599,$E21)&gt;0,
_xlfn.MAXIFS(Emissionsfaktoren!$B$30:$B$599,Emissionsfaktoren!$B$30:$B$599,"&lt;="&amp;K$11,Emissionsfaktoren!$A$30:$A$599,$D21,Emissionsfaktoren!$C$30:$C$599,$E21),
_xlfn.MINIFS(Emissionsfaktoren!$B$30:$B$599,Emissionsfaktoren!$A$30:$A$599,$D21,Emissionsfaktoren!$C$30:$C$599,$E21))</f>
        <v>0</v>
      </c>
      <c r="L21" s="603" t="str" cm="1">
        <f t="array" ref="L21">IF(F21=0,"",(IFERROR(VLOOKUP($D21&amp;F21&amp;$E21,CHOOSE({1,2},Emissionsfaktoren!$A$30:$A$504&amp;Emissionsfaktoren!$B$30:$B$504&amp;Emissionsfaktoren!$C$30:$C$504,Emissionsfaktoren!$E$30:$E$504),2,0),"")))</f>
        <v/>
      </c>
      <c r="M21" s="603" t="str" cm="1">
        <f t="array" ref="M21">IF(G21=0,"",(IFERROR(VLOOKUP($D21&amp;G21&amp;$E21,CHOOSE({1,2},Emissionsfaktoren!$A$30:$A$504&amp;Emissionsfaktoren!$B$30:$B$504&amp;Emissionsfaktoren!$C$30:$C$504,Emissionsfaktoren!$E$30:$E$504),2,0),"")))</f>
        <v/>
      </c>
      <c r="N21" s="603" t="str" cm="1">
        <f t="array" ref="N21">IF(H21=0,"",(IFERROR(VLOOKUP($D21&amp;H21&amp;$E21,CHOOSE({1,2},Emissionsfaktoren!$A$30:$A$504&amp;Emissionsfaktoren!$B$30:$B$504&amp;Emissionsfaktoren!$C$30:$C$504,Emissionsfaktoren!$E$30:$E$504),2,0),"")))</f>
        <v/>
      </c>
      <c r="O21" s="603" t="str" cm="1">
        <f t="array" ref="O21">IF(I21=0,"",(IFERROR(VLOOKUP($D21&amp;I21&amp;$E21,CHOOSE({1,2},Emissionsfaktoren!$A$30:$A$504&amp;Emissionsfaktoren!$B$30:$B$504&amp;Emissionsfaktoren!$C$30:$C$504,Emissionsfaktoren!$E$30:$E$504),2,0),"")))</f>
        <v/>
      </c>
      <c r="P21" s="603" t="str" cm="1">
        <f t="array" ref="P21">IF(J21=0,"",(IFERROR(VLOOKUP($D21&amp;J21&amp;$E21,CHOOSE({1,2},Emissionsfaktoren!$A$30:$A$504&amp;Emissionsfaktoren!$B$30:$B$504&amp;Emissionsfaktoren!$C$30:$C$504,Emissionsfaktoren!$E$30:$E$504),2,0),"")))</f>
        <v/>
      </c>
      <c r="Q21" s="645" t="str" cm="1">
        <f t="array" ref="Q21">IF(K21=0,"",(IFERROR(VLOOKUP($D21&amp;K21&amp;$E21,CHOOSE({1,2},Emissionsfaktoren!$A$30:$A$504&amp;Emissionsfaktoren!$B$30:$B$504&amp;Emissionsfaktoren!$C$30:$C$504,Emissionsfaktoren!$E$30:$E$504),2,0),"")))</f>
        <v/>
      </c>
      <c r="R21" s="637" t="str">
        <f>IFERROR(L21*Energie!D45,"")</f>
        <v/>
      </c>
      <c r="S21" s="340" t="str">
        <f>IFERROR(M21*Energie!E45,"")</f>
        <v/>
      </c>
      <c r="T21" s="340" t="str">
        <f>IFERROR(N21*Energie!F45,"")</f>
        <v/>
      </c>
      <c r="U21" s="340" t="str">
        <f>IFERROR(O21*Energie!G45,"")</f>
        <v/>
      </c>
      <c r="V21" s="340" t="str">
        <f>IFERROR(P21*Energie!H45,"")</f>
        <v/>
      </c>
      <c r="W21" s="341" t="str">
        <f>IFERROR(Q21*Energie!I45,"")</f>
        <v/>
      </c>
      <c r="X21" s="34"/>
      <c r="Y21" s="97"/>
    </row>
    <row r="22" spans="1:25" ht="19.350000000000001" customHeight="1" thickBot="1" x14ac:dyDescent="0.25">
      <c r="A22" s="863"/>
      <c r="B22" s="867"/>
      <c r="C22" s="144" t="s">
        <v>486</v>
      </c>
      <c r="D22" s="144"/>
      <c r="E22" s="144" t="s">
        <v>476</v>
      </c>
      <c r="F22" s="428">
        <f>IF(_xlfn.MAXIFS(Emissionsfaktoren!$B$30:$B$599,Emissionsfaktoren!$B$30:$B$599,"&lt;="&amp;F$11,Emissionsfaktoren!$A$30:$A$599,$D22,Emissionsfaktoren!$C$30:$C$599,$E22)&gt;0,
_xlfn.MAXIFS(Emissionsfaktoren!$B$30:$B$599,Emissionsfaktoren!$B$30:$B$599,"&lt;="&amp;F$11,Emissionsfaktoren!$A$30:$A$599,$D22,Emissionsfaktoren!$C$30:$C$599,$E22),
_xlfn.MINIFS(Emissionsfaktoren!$B$30:$B$599,Emissionsfaktoren!$A$30:$A$599,$D22,Emissionsfaktoren!$C$30:$C$599,$E22))</f>
        <v>0</v>
      </c>
      <c r="G22" s="428">
        <f>IF(_xlfn.MAXIFS(Emissionsfaktoren!$B$30:$B$599,Emissionsfaktoren!$B$30:$B$599,"&lt;="&amp;G$11,Emissionsfaktoren!$A$30:$A$599,$D22,Emissionsfaktoren!$C$30:$C$599,$E22)&gt;0,
_xlfn.MAXIFS(Emissionsfaktoren!$B$30:$B$599,Emissionsfaktoren!$B$30:$B$599,"&lt;="&amp;G$11,Emissionsfaktoren!$A$30:$A$599,$D22,Emissionsfaktoren!$C$30:$C$599,$E22),
_xlfn.MINIFS(Emissionsfaktoren!$B$30:$B$599,Emissionsfaktoren!$A$30:$A$599,$D22,Emissionsfaktoren!$C$30:$C$599,$E22))</f>
        <v>0</v>
      </c>
      <c r="H22" s="428">
        <f>IF(_xlfn.MAXIFS(Emissionsfaktoren!$B$30:$B$599,Emissionsfaktoren!$B$30:$B$599,"&lt;="&amp;H$11,Emissionsfaktoren!$A$30:$A$599,$D22,Emissionsfaktoren!$C$30:$C$599,$E22)&gt;0,
_xlfn.MAXIFS(Emissionsfaktoren!$B$30:$B$599,Emissionsfaktoren!$B$30:$B$599,"&lt;="&amp;H$11,Emissionsfaktoren!$A$30:$A$599,$D22,Emissionsfaktoren!$C$30:$C$599,$E22),
_xlfn.MINIFS(Emissionsfaktoren!$B$30:$B$599,Emissionsfaktoren!$A$30:$A$599,$D22,Emissionsfaktoren!$C$30:$C$599,$E22))</f>
        <v>0</v>
      </c>
      <c r="I22" s="428">
        <f>IF(_xlfn.MAXIFS(Emissionsfaktoren!$B$30:$B$599,Emissionsfaktoren!$B$30:$B$599,"&lt;="&amp;I$11,Emissionsfaktoren!$A$30:$A$599,$D22,Emissionsfaktoren!$C$30:$C$599,$E22)&gt;0,
_xlfn.MAXIFS(Emissionsfaktoren!$B$30:$B$599,Emissionsfaktoren!$B$30:$B$599,"&lt;="&amp;I$11,Emissionsfaktoren!$A$30:$A$599,$D22,Emissionsfaktoren!$C$30:$C$599,$E22),
_xlfn.MINIFS(Emissionsfaktoren!$B$30:$B$599,Emissionsfaktoren!$A$30:$A$599,$D22,Emissionsfaktoren!$C$30:$C$599,$E22))</f>
        <v>0</v>
      </c>
      <c r="J22" s="428">
        <f>IF(_xlfn.MAXIFS(Emissionsfaktoren!$B$30:$B$599,Emissionsfaktoren!$B$30:$B$599,"&lt;="&amp;J$11,Emissionsfaktoren!$A$30:$A$599,$D22,Emissionsfaktoren!$C$30:$C$599,$E22)&gt;0,
_xlfn.MAXIFS(Emissionsfaktoren!$B$30:$B$599,Emissionsfaktoren!$B$30:$B$599,"&lt;="&amp;J$11,Emissionsfaktoren!$A$30:$A$599,$D22,Emissionsfaktoren!$C$30:$C$599,$E22),
_xlfn.MINIFS(Emissionsfaktoren!$B$30:$B$599,Emissionsfaktoren!$A$30:$A$599,$D22,Emissionsfaktoren!$C$30:$C$599,$E22))</f>
        <v>0</v>
      </c>
      <c r="K22" s="602">
        <f>IF(_xlfn.MAXIFS(Emissionsfaktoren!$B$30:$B$599,Emissionsfaktoren!$B$30:$B$599,"&lt;="&amp;K$11,Emissionsfaktoren!$A$30:$A$599,$D22,Emissionsfaktoren!$C$30:$C$599,$E22)&gt;0,
_xlfn.MAXIFS(Emissionsfaktoren!$B$30:$B$599,Emissionsfaktoren!$B$30:$B$599,"&lt;="&amp;K$11,Emissionsfaktoren!$A$30:$A$599,$D22,Emissionsfaktoren!$C$30:$C$599,$E22),
_xlfn.MINIFS(Emissionsfaktoren!$B$30:$B$599,Emissionsfaktoren!$A$30:$A$599,$D22,Emissionsfaktoren!$C$30:$C$599,$E22))</f>
        <v>0</v>
      </c>
      <c r="L22" s="604" t="str" cm="1">
        <f t="array" ref="L22">IF(F22=0,"",(IFERROR(VLOOKUP($D22&amp;F22&amp;$E22,CHOOSE({1,2},Emissionsfaktoren!$A$30:$A$504&amp;Emissionsfaktoren!$B$30:$B$504&amp;Emissionsfaktoren!$C$30:$C$504,Emissionsfaktoren!$E$30:$E$504),2,0),"")))</f>
        <v/>
      </c>
      <c r="M22" s="604" t="str" cm="1">
        <f t="array" ref="M22">IF(G22=0,"",(IFERROR(VLOOKUP($D22&amp;G22&amp;$E22,CHOOSE({1,2},Emissionsfaktoren!$A$30:$A$504&amp;Emissionsfaktoren!$B$30:$B$504&amp;Emissionsfaktoren!$C$30:$C$504,Emissionsfaktoren!$E$30:$E$504),2,0),"")))</f>
        <v/>
      </c>
      <c r="N22" s="604" t="str" cm="1">
        <f t="array" ref="N22">IF(H22=0,"",(IFERROR(VLOOKUP($D22&amp;H22&amp;$E22,CHOOSE({1,2},Emissionsfaktoren!$A$30:$A$504&amp;Emissionsfaktoren!$B$30:$B$504&amp;Emissionsfaktoren!$C$30:$C$504,Emissionsfaktoren!$E$30:$E$504),2,0),"")))</f>
        <v/>
      </c>
      <c r="O22" s="604" t="str" cm="1">
        <f t="array" ref="O22">IF(I22=0,"",(IFERROR(VLOOKUP($D22&amp;I22&amp;$E22,CHOOSE({1,2},Emissionsfaktoren!$A$30:$A$504&amp;Emissionsfaktoren!$B$30:$B$504&amp;Emissionsfaktoren!$C$30:$C$504,Emissionsfaktoren!$E$30:$E$504),2,0),"")))</f>
        <v/>
      </c>
      <c r="P22" s="604" t="str" cm="1">
        <f t="array" ref="P22">IF(J22=0,"",(IFERROR(VLOOKUP($D22&amp;J22&amp;$E22,CHOOSE({1,2},Emissionsfaktoren!$A$30:$A$504&amp;Emissionsfaktoren!$B$30:$B$504&amp;Emissionsfaktoren!$C$30:$C$504,Emissionsfaktoren!$E$30:$E$504),2,0),"")))</f>
        <v/>
      </c>
      <c r="Q22" s="646" t="str" cm="1">
        <f t="array" ref="Q22">IF(K22=0,"",(IFERROR(VLOOKUP($D22&amp;K22&amp;$E22,CHOOSE({1,2},Emissionsfaktoren!$A$30:$A$504&amp;Emissionsfaktoren!$B$30:$B$504&amp;Emissionsfaktoren!$C$30:$C$504,Emissionsfaktoren!$E$30:$E$504),2,0),"")))</f>
        <v/>
      </c>
      <c r="R22" s="640" t="str">
        <f>IFERROR(L22*Energie!D46,"")</f>
        <v/>
      </c>
      <c r="S22" s="430" t="str">
        <f>IFERROR(M22*Energie!E46,"")</f>
        <v/>
      </c>
      <c r="T22" s="430" t="str">
        <f>IFERROR(N22*Energie!F46,"")</f>
        <v/>
      </c>
      <c r="U22" s="430" t="str">
        <f>IFERROR(O22*Energie!G46,"")</f>
        <v/>
      </c>
      <c r="V22" s="430" t="str">
        <f>IFERROR(P22*Energie!H46,"")</f>
        <v/>
      </c>
      <c r="W22" s="431" t="str">
        <f>IFERROR(Q22*Energie!I46,"")</f>
        <v/>
      </c>
      <c r="X22" s="34"/>
      <c r="Y22" s="40"/>
    </row>
    <row r="23" spans="1:25" ht="19.350000000000001" customHeight="1" x14ac:dyDescent="0.2">
      <c r="A23" s="863"/>
      <c r="B23" s="865" t="s">
        <v>442</v>
      </c>
      <c r="C23" s="429" t="s">
        <v>130</v>
      </c>
      <c r="D23" s="429"/>
      <c r="E23" s="317" t="s">
        <v>476</v>
      </c>
      <c r="F23" s="419">
        <f>IF(_xlfn.MAXIFS(Emissionsfaktoren!$B$30:$B$599,Emissionsfaktoren!$B$30:$B$599,"&lt;="&amp;F$11,Emissionsfaktoren!$A$30:$A$599,$D23,Emissionsfaktoren!$C$30:$C$599,$E23)&gt;0,
_xlfn.MAXIFS(Emissionsfaktoren!$B$30:$B$599,Emissionsfaktoren!$B$30:$B$599,"&lt;="&amp;F$11,Emissionsfaktoren!$A$30:$A$599,$D23,Emissionsfaktoren!$C$30:$C$599,$E23),
_xlfn.MINIFS(Emissionsfaktoren!$B$30:$B$599,Emissionsfaktoren!$A$30:$A$599,$D23,Emissionsfaktoren!$C$30:$C$599,$E23))</f>
        <v>0</v>
      </c>
      <c r="G23" s="419">
        <f>IF(_xlfn.MAXIFS(Emissionsfaktoren!$B$30:$B$599,Emissionsfaktoren!$B$30:$B$599,"&lt;="&amp;G$11,Emissionsfaktoren!$A$30:$A$599,$D23,Emissionsfaktoren!$C$30:$C$599,$E23)&gt;0,
_xlfn.MAXIFS(Emissionsfaktoren!$B$30:$B$599,Emissionsfaktoren!$B$30:$B$599,"&lt;="&amp;G$11,Emissionsfaktoren!$A$30:$A$599,$D23,Emissionsfaktoren!$C$30:$C$599,$E23),
_xlfn.MINIFS(Emissionsfaktoren!$B$30:$B$599,Emissionsfaktoren!$A$30:$A$599,$D23,Emissionsfaktoren!$C$30:$C$599,$E23))</f>
        <v>0</v>
      </c>
      <c r="H23" s="419">
        <f>IF(_xlfn.MAXIFS(Emissionsfaktoren!$B$30:$B$599,Emissionsfaktoren!$B$30:$B$599,"&lt;="&amp;H$11,Emissionsfaktoren!$A$30:$A$599,$D23,Emissionsfaktoren!$C$30:$C$599,$E23)&gt;0,
_xlfn.MAXIFS(Emissionsfaktoren!$B$30:$B$599,Emissionsfaktoren!$B$30:$B$599,"&lt;="&amp;H$11,Emissionsfaktoren!$A$30:$A$599,$D23,Emissionsfaktoren!$C$30:$C$599,$E23),
_xlfn.MINIFS(Emissionsfaktoren!$B$30:$B$599,Emissionsfaktoren!$A$30:$A$599,$D23,Emissionsfaktoren!$C$30:$C$599,$E23))</f>
        <v>0</v>
      </c>
      <c r="I23" s="419">
        <f>IF(_xlfn.MAXIFS(Emissionsfaktoren!$B$30:$B$599,Emissionsfaktoren!$B$30:$B$599,"&lt;="&amp;I$11,Emissionsfaktoren!$A$30:$A$599,$D23,Emissionsfaktoren!$C$30:$C$599,$E23)&gt;0,
_xlfn.MAXIFS(Emissionsfaktoren!$B$30:$B$599,Emissionsfaktoren!$B$30:$B$599,"&lt;="&amp;I$11,Emissionsfaktoren!$A$30:$A$599,$D23,Emissionsfaktoren!$C$30:$C$599,$E23),
_xlfn.MINIFS(Emissionsfaktoren!$B$30:$B$599,Emissionsfaktoren!$A$30:$A$599,$D23,Emissionsfaktoren!$C$30:$C$599,$E23))</f>
        <v>0</v>
      </c>
      <c r="J23" s="419">
        <f>IF(_xlfn.MAXIFS(Emissionsfaktoren!$B$30:$B$599,Emissionsfaktoren!$B$30:$B$599,"&lt;="&amp;J$11,Emissionsfaktoren!$A$30:$A$599,$D23,Emissionsfaktoren!$C$30:$C$599,$E23)&gt;0,
_xlfn.MAXIFS(Emissionsfaktoren!$B$30:$B$599,Emissionsfaktoren!$B$30:$B$599,"&lt;="&amp;J$11,Emissionsfaktoren!$A$30:$A$599,$D23,Emissionsfaktoren!$C$30:$C$599,$E23),
_xlfn.MINIFS(Emissionsfaktoren!$B$30:$B$599,Emissionsfaktoren!$A$30:$A$599,$D23,Emissionsfaktoren!$C$30:$C$599,$E23))</f>
        <v>0</v>
      </c>
      <c r="K23" s="598">
        <f>IF(_xlfn.MAXIFS(Emissionsfaktoren!$B$30:$B$599,Emissionsfaktoren!$B$30:$B$599,"&lt;="&amp;K$11,Emissionsfaktoren!$A$30:$A$599,$D23,Emissionsfaktoren!$C$30:$C$599,$E23)&gt;0,
_xlfn.MAXIFS(Emissionsfaktoren!$B$30:$B$599,Emissionsfaktoren!$B$30:$B$599,"&lt;="&amp;K$11,Emissionsfaktoren!$A$30:$A$599,$D23,Emissionsfaktoren!$C$30:$C$599,$E23),
_xlfn.MINIFS(Emissionsfaktoren!$B$30:$B$599,Emissionsfaktoren!$A$30:$A$599,$D23,Emissionsfaktoren!$C$30:$C$599,$E23))</f>
        <v>0</v>
      </c>
      <c r="L23" s="603" t="str" cm="1">
        <f t="array" ref="L23">IF(F23=0,"",(IFERROR(VLOOKUP($D23&amp;F23&amp;$E23,CHOOSE({1,2},Emissionsfaktoren!$A$30:$A$504&amp;Emissionsfaktoren!$B$30:$B$504&amp;Emissionsfaktoren!$C$30:$C$504,Emissionsfaktoren!$E$30:$E$504),2,0),"")))</f>
        <v/>
      </c>
      <c r="M23" s="603" t="str" cm="1">
        <f t="array" ref="M23">IF(G23=0,"",(IFERROR(VLOOKUP($D23&amp;G23&amp;$E23,CHOOSE({1,2},Emissionsfaktoren!$A$30:$A$504&amp;Emissionsfaktoren!$B$30:$B$504&amp;Emissionsfaktoren!$C$30:$C$504,Emissionsfaktoren!$E$30:$E$504),2,0),"")))</f>
        <v/>
      </c>
      <c r="N23" s="603" t="str" cm="1">
        <f t="array" ref="N23">IF(H23=0,"",(IFERROR(VLOOKUP($D23&amp;H23&amp;$E23,CHOOSE({1,2},Emissionsfaktoren!$A$30:$A$504&amp;Emissionsfaktoren!$B$30:$B$504&amp;Emissionsfaktoren!$C$30:$C$504,Emissionsfaktoren!$E$30:$E$504),2,0),"")))</f>
        <v/>
      </c>
      <c r="O23" s="603" t="str" cm="1">
        <f t="array" ref="O23">IF(I23=0,"",(IFERROR(VLOOKUP($D23&amp;I23&amp;$E23,CHOOSE({1,2},Emissionsfaktoren!$A$30:$A$504&amp;Emissionsfaktoren!$B$30:$B$504&amp;Emissionsfaktoren!$C$30:$C$504,Emissionsfaktoren!$E$30:$E$504),2,0),"")))</f>
        <v/>
      </c>
      <c r="P23" s="603" t="str" cm="1">
        <f t="array" ref="P23">IF(J23=0,"",(IFERROR(VLOOKUP($D23&amp;J23&amp;$E23,CHOOSE({1,2},Emissionsfaktoren!$A$30:$A$504&amp;Emissionsfaktoren!$B$30:$B$504&amp;Emissionsfaktoren!$C$30:$C$504,Emissionsfaktoren!$E$30:$E$504),2,0),"")))</f>
        <v/>
      </c>
      <c r="Q23" s="645" t="str" cm="1">
        <f t="array" ref="Q23">IF(K23=0,"",(IFERROR(VLOOKUP($D23&amp;K23&amp;$E23,CHOOSE({1,2},Emissionsfaktoren!$A$30:$A$504&amp;Emissionsfaktoren!$B$30:$B$504&amp;Emissionsfaktoren!$C$30:$C$504,Emissionsfaktoren!$E$30:$E$504),2,0),"")))</f>
        <v/>
      </c>
      <c r="R23" s="641" t="str">
        <f>IFERROR(L23*Energie!D58,"")</f>
        <v/>
      </c>
      <c r="S23" s="420" t="str">
        <f>IFERROR(M23*Energie!E58,"")</f>
        <v/>
      </c>
      <c r="T23" s="420" t="str">
        <f>IFERROR(N23*Energie!F58,"")</f>
        <v/>
      </c>
      <c r="U23" s="420" t="str">
        <f>IFERROR(O23*Energie!G58,"")</f>
        <v/>
      </c>
      <c r="V23" s="420" t="str">
        <f>IFERROR(P23*Energie!H58,"")</f>
        <v/>
      </c>
      <c r="W23" s="434" t="str">
        <f>IFERROR(Q23*Energie!I58,"")</f>
        <v/>
      </c>
      <c r="X23" s="34"/>
      <c r="Y23" s="40"/>
    </row>
    <row r="24" spans="1:25" ht="19.350000000000001" customHeight="1" x14ac:dyDescent="0.2">
      <c r="A24" s="863"/>
      <c r="B24" s="866"/>
      <c r="C24" s="224" t="s">
        <v>132</v>
      </c>
      <c r="D24" s="224"/>
      <c r="E24" s="140" t="s">
        <v>476</v>
      </c>
      <c r="F24" s="393">
        <f>IF(_xlfn.MAXIFS(Emissionsfaktoren!$B$30:$B$599,Emissionsfaktoren!$B$30:$B$599,"&lt;="&amp;F$11,Emissionsfaktoren!$A$30:$A$599,$D24,Emissionsfaktoren!$C$30:$C$599,$E24)&gt;0,
_xlfn.MAXIFS(Emissionsfaktoren!$B$30:$B$599,Emissionsfaktoren!$B$30:$B$599,"&lt;="&amp;F$11,Emissionsfaktoren!$A$30:$A$599,$D24,Emissionsfaktoren!$C$30:$C$599,$E24),
_xlfn.MINIFS(Emissionsfaktoren!$B$30:$B$599,Emissionsfaktoren!$A$30:$A$599,$D24,Emissionsfaktoren!$C$30:$C$599,$E24))</f>
        <v>0</v>
      </c>
      <c r="G24" s="393">
        <f>IF(_xlfn.MAXIFS(Emissionsfaktoren!$B$30:$B$599,Emissionsfaktoren!$B$30:$B$599,"&lt;="&amp;G$11,Emissionsfaktoren!$A$30:$A$599,$D24,Emissionsfaktoren!$C$30:$C$599,$E24)&gt;0,
_xlfn.MAXIFS(Emissionsfaktoren!$B$30:$B$599,Emissionsfaktoren!$B$30:$B$599,"&lt;="&amp;G$11,Emissionsfaktoren!$A$30:$A$599,$D24,Emissionsfaktoren!$C$30:$C$599,$E24),
_xlfn.MINIFS(Emissionsfaktoren!$B$30:$B$599,Emissionsfaktoren!$A$30:$A$599,$D24,Emissionsfaktoren!$C$30:$C$599,$E24))</f>
        <v>0</v>
      </c>
      <c r="H24" s="393">
        <f>IF(_xlfn.MAXIFS(Emissionsfaktoren!$B$30:$B$599,Emissionsfaktoren!$B$30:$B$599,"&lt;="&amp;H$11,Emissionsfaktoren!$A$30:$A$599,$D24,Emissionsfaktoren!$C$30:$C$599,$E24)&gt;0,
_xlfn.MAXIFS(Emissionsfaktoren!$B$30:$B$599,Emissionsfaktoren!$B$30:$B$599,"&lt;="&amp;H$11,Emissionsfaktoren!$A$30:$A$599,$D24,Emissionsfaktoren!$C$30:$C$599,$E24),
_xlfn.MINIFS(Emissionsfaktoren!$B$30:$B$599,Emissionsfaktoren!$A$30:$A$599,$D24,Emissionsfaktoren!$C$30:$C$599,$E24))</f>
        <v>0</v>
      </c>
      <c r="I24" s="393">
        <f>IF(_xlfn.MAXIFS(Emissionsfaktoren!$B$30:$B$599,Emissionsfaktoren!$B$30:$B$599,"&lt;="&amp;I$11,Emissionsfaktoren!$A$30:$A$599,$D24,Emissionsfaktoren!$C$30:$C$599,$E24)&gt;0,
_xlfn.MAXIFS(Emissionsfaktoren!$B$30:$B$599,Emissionsfaktoren!$B$30:$B$599,"&lt;="&amp;I$11,Emissionsfaktoren!$A$30:$A$599,$D24,Emissionsfaktoren!$C$30:$C$599,$E24),
_xlfn.MINIFS(Emissionsfaktoren!$B$30:$B$599,Emissionsfaktoren!$A$30:$A$599,$D24,Emissionsfaktoren!$C$30:$C$599,$E24))</f>
        <v>0</v>
      </c>
      <c r="J24" s="393">
        <f>IF(_xlfn.MAXIFS(Emissionsfaktoren!$B$30:$B$599,Emissionsfaktoren!$B$30:$B$599,"&lt;="&amp;J$11,Emissionsfaktoren!$A$30:$A$599,$D24,Emissionsfaktoren!$C$30:$C$599,$E24)&gt;0,
_xlfn.MAXIFS(Emissionsfaktoren!$B$30:$B$599,Emissionsfaktoren!$B$30:$B$599,"&lt;="&amp;J$11,Emissionsfaktoren!$A$30:$A$599,$D24,Emissionsfaktoren!$C$30:$C$599,$E24),
_xlfn.MINIFS(Emissionsfaktoren!$B$30:$B$599,Emissionsfaktoren!$A$30:$A$599,$D24,Emissionsfaktoren!$C$30:$C$599,$E24))</f>
        <v>0</v>
      </c>
      <c r="K24" s="599">
        <f>IF(_xlfn.MAXIFS(Emissionsfaktoren!$B$30:$B$599,Emissionsfaktoren!$B$30:$B$599,"&lt;="&amp;K$11,Emissionsfaktoren!$A$30:$A$599,$D24,Emissionsfaktoren!$C$30:$C$599,$E24)&gt;0,
_xlfn.MAXIFS(Emissionsfaktoren!$B$30:$B$599,Emissionsfaktoren!$B$30:$B$599,"&lt;="&amp;K$11,Emissionsfaktoren!$A$30:$A$599,$D24,Emissionsfaktoren!$C$30:$C$599,$E24),
_xlfn.MINIFS(Emissionsfaktoren!$B$30:$B$599,Emissionsfaktoren!$A$30:$A$599,$D24,Emissionsfaktoren!$C$30:$C$599,$E24))</f>
        <v>0</v>
      </c>
      <c r="L24" s="603" t="str" cm="1">
        <f t="array" ref="L24">IF(F24=0,"",(IFERROR(VLOOKUP($D24&amp;F24&amp;$E24,CHOOSE({1,2},Emissionsfaktoren!$A$30:$A$504&amp;Emissionsfaktoren!$B$30:$B$504&amp;Emissionsfaktoren!$C$30:$C$504,Emissionsfaktoren!$E$30:$E$504),2,0),"")))</f>
        <v/>
      </c>
      <c r="M24" s="603" t="str" cm="1">
        <f t="array" ref="M24">IF(G24=0,"",(IFERROR(VLOOKUP($D24&amp;G24&amp;$E24,CHOOSE({1,2},Emissionsfaktoren!$A$30:$A$504&amp;Emissionsfaktoren!$B$30:$B$504&amp;Emissionsfaktoren!$C$30:$C$504,Emissionsfaktoren!$E$30:$E$504),2,0),"")))</f>
        <v/>
      </c>
      <c r="N24" s="603" t="str" cm="1">
        <f t="array" ref="N24">IF(H24=0,"",(IFERROR(VLOOKUP($D24&amp;H24&amp;$E24,CHOOSE({1,2},Emissionsfaktoren!$A$30:$A$504&amp;Emissionsfaktoren!$B$30:$B$504&amp;Emissionsfaktoren!$C$30:$C$504,Emissionsfaktoren!$E$30:$E$504),2,0),"")))</f>
        <v/>
      </c>
      <c r="O24" s="603" t="str" cm="1">
        <f t="array" ref="O24">IF(I24=0,"",(IFERROR(VLOOKUP($D24&amp;I24&amp;$E24,CHOOSE({1,2},Emissionsfaktoren!$A$30:$A$504&amp;Emissionsfaktoren!$B$30:$B$504&amp;Emissionsfaktoren!$C$30:$C$504,Emissionsfaktoren!$E$30:$E$504),2,0),"")))</f>
        <v/>
      </c>
      <c r="P24" s="603" t="str" cm="1">
        <f t="array" ref="P24">IF(J24=0,"",(IFERROR(VLOOKUP($D24&amp;J24&amp;$E24,CHOOSE({1,2},Emissionsfaktoren!$A$30:$A$504&amp;Emissionsfaktoren!$B$30:$B$504&amp;Emissionsfaktoren!$C$30:$C$504,Emissionsfaktoren!$E$30:$E$504),2,0),"")))</f>
        <v/>
      </c>
      <c r="Q24" s="645" t="str" cm="1">
        <f t="array" ref="Q24">IF(K24=0,"",(IFERROR(VLOOKUP($D24&amp;K24&amp;$E24,CHOOSE({1,2},Emissionsfaktoren!$A$30:$A$504&amp;Emissionsfaktoren!$B$30:$B$504&amp;Emissionsfaktoren!$C$30:$C$504,Emissionsfaktoren!$E$30:$E$504),2,0),"")))</f>
        <v/>
      </c>
      <c r="R24" s="641" t="str">
        <f>IFERROR(L24*Energie!D59,"")</f>
        <v/>
      </c>
      <c r="S24" s="420" t="str">
        <f>IFERROR(M24*Energie!E59,"")</f>
        <v/>
      </c>
      <c r="T24" s="420" t="str">
        <f>IFERROR(N24*Energie!F59,"")</f>
        <v/>
      </c>
      <c r="U24" s="420" t="str">
        <f>IFERROR(O24*Energie!G59,"")</f>
        <v/>
      </c>
      <c r="V24" s="420" t="str">
        <f>IFERROR(P24*Energie!H59,"")</f>
        <v/>
      </c>
      <c r="W24" s="434" t="str">
        <f>IFERROR(Q24*Energie!I59,"")</f>
        <v/>
      </c>
    </row>
    <row r="25" spans="1:25" ht="19.350000000000001" customHeight="1" x14ac:dyDescent="0.2">
      <c r="A25" s="863"/>
      <c r="B25" s="866"/>
      <c r="C25" s="224" t="s">
        <v>134</v>
      </c>
      <c r="D25" s="224"/>
      <c r="E25" s="140" t="s">
        <v>476</v>
      </c>
      <c r="F25" s="393">
        <f>IF(_xlfn.MAXIFS(Emissionsfaktoren!$B$30:$B$599,Emissionsfaktoren!$B$30:$B$599,"&lt;="&amp;F$11,Emissionsfaktoren!$A$30:$A$599,$D25,Emissionsfaktoren!$C$30:$C$599,$E25)&gt;0,
_xlfn.MAXIFS(Emissionsfaktoren!$B$30:$B$599,Emissionsfaktoren!$B$30:$B$599,"&lt;="&amp;F$11,Emissionsfaktoren!$A$30:$A$599,$D25,Emissionsfaktoren!$C$30:$C$599,$E25),
_xlfn.MINIFS(Emissionsfaktoren!$B$30:$B$599,Emissionsfaktoren!$A$30:$A$599,$D25,Emissionsfaktoren!$C$30:$C$599,$E25))</f>
        <v>0</v>
      </c>
      <c r="G25" s="393">
        <f>IF(_xlfn.MAXIFS(Emissionsfaktoren!$B$30:$B$599,Emissionsfaktoren!$B$30:$B$599,"&lt;="&amp;G$11,Emissionsfaktoren!$A$30:$A$599,$D25,Emissionsfaktoren!$C$30:$C$599,$E25)&gt;0,
_xlfn.MAXIFS(Emissionsfaktoren!$B$30:$B$599,Emissionsfaktoren!$B$30:$B$599,"&lt;="&amp;G$11,Emissionsfaktoren!$A$30:$A$599,$D25,Emissionsfaktoren!$C$30:$C$599,$E25),
_xlfn.MINIFS(Emissionsfaktoren!$B$30:$B$599,Emissionsfaktoren!$A$30:$A$599,$D25,Emissionsfaktoren!$C$30:$C$599,$E25))</f>
        <v>0</v>
      </c>
      <c r="H25" s="393">
        <f>IF(_xlfn.MAXIFS(Emissionsfaktoren!$B$30:$B$599,Emissionsfaktoren!$B$30:$B$599,"&lt;="&amp;H$11,Emissionsfaktoren!$A$30:$A$599,$D25,Emissionsfaktoren!$C$30:$C$599,$E25)&gt;0,
_xlfn.MAXIFS(Emissionsfaktoren!$B$30:$B$599,Emissionsfaktoren!$B$30:$B$599,"&lt;="&amp;H$11,Emissionsfaktoren!$A$30:$A$599,$D25,Emissionsfaktoren!$C$30:$C$599,$E25),
_xlfn.MINIFS(Emissionsfaktoren!$B$30:$B$599,Emissionsfaktoren!$A$30:$A$599,$D25,Emissionsfaktoren!$C$30:$C$599,$E25))</f>
        <v>0</v>
      </c>
      <c r="I25" s="393">
        <f>IF(_xlfn.MAXIFS(Emissionsfaktoren!$B$30:$B$599,Emissionsfaktoren!$B$30:$B$599,"&lt;="&amp;I$11,Emissionsfaktoren!$A$30:$A$599,$D25,Emissionsfaktoren!$C$30:$C$599,$E25)&gt;0,
_xlfn.MAXIFS(Emissionsfaktoren!$B$30:$B$599,Emissionsfaktoren!$B$30:$B$599,"&lt;="&amp;I$11,Emissionsfaktoren!$A$30:$A$599,$D25,Emissionsfaktoren!$C$30:$C$599,$E25),
_xlfn.MINIFS(Emissionsfaktoren!$B$30:$B$599,Emissionsfaktoren!$A$30:$A$599,$D25,Emissionsfaktoren!$C$30:$C$599,$E25))</f>
        <v>0</v>
      </c>
      <c r="J25" s="393">
        <f>IF(_xlfn.MAXIFS(Emissionsfaktoren!$B$30:$B$599,Emissionsfaktoren!$B$30:$B$599,"&lt;="&amp;J$11,Emissionsfaktoren!$A$30:$A$599,$D25,Emissionsfaktoren!$C$30:$C$599,$E25)&gt;0,
_xlfn.MAXIFS(Emissionsfaktoren!$B$30:$B$599,Emissionsfaktoren!$B$30:$B$599,"&lt;="&amp;J$11,Emissionsfaktoren!$A$30:$A$599,$D25,Emissionsfaktoren!$C$30:$C$599,$E25),
_xlfn.MINIFS(Emissionsfaktoren!$B$30:$B$599,Emissionsfaktoren!$A$30:$A$599,$D25,Emissionsfaktoren!$C$30:$C$599,$E25))</f>
        <v>0</v>
      </c>
      <c r="K25" s="599">
        <f>IF(_xlfn.MAXIFS(Emissionsfaktoren!$B$30:$B$599,Emissionsfaktoren!$B$30:$B$599,"&lt;="&amp;K$11,Emissionsfaktoren!$A$30:$A$599,$D25,Emissionsfaktoren!$C$30:$C$599,$E25)&gt;0,
_xlfn.MAXIFS(Emissionsfaktoren!$B$30:$B$599,Emissionsfaktoren!$B$30:$B$599,"&lt;="&amp;K$11,Emissionsfaktoren!$A$30:$A$599,$D25,Emissionsfaktoren!$C$30:$C$599,$E25),
_xlfn.MINIFS(Emissionsfaktoren!$B$30:$B$599,Emissionsfaktoren!$A$30:$A$599,$D25,Emissionsfaktoren!$C$30:$C$599,$E25))</f>
        <v>0</v>
      </c>
      <c r="L25" s="603" t="str" cm="1">
        <f t="array" ref="L25">IF(F25=0,"",(IFERROR(VLOOKUP($D25&amp;F25&amp;$E25,CHOOSE({1,2},Emissionsfaktoren!$A$30:$A$504&amp;Emissionsfaktoren!$B$30:$B$504&amp;Emissionsfaktoren!$C$30:$C$504,Emissionsfaktoren!$E$30:$E$504),2,0),"")))</f>
        <v/>
      </c>
      <c r="M25" s="603" t="str" cm="1">
        <f t="array" ref="M25">IF(G25=0,"",(IFERROR(VLOOKUP($D25&amp;G25&amp;$E25,CHOOSE({1,2},Emissionsfaktoren!$A$30:$A$504&amp;Emissionsfaktoren!$B$30:$B$504&amp;Emissionsfaktoren!$C$30:$C$504,Emissionsfaktoren!$E$30:$E$504),2,0),"")))</f>
        <v/>
      </c>
      <c r="N25" s="603" t="str" cm="1">
        <f t="array" ref="N25">IF(H25=0,"",(IFERROR(VLOOKUP($D25&amp;H25&amp;$E25,CHOOSE({1,2},Emissionsfaktoren!$A$30:$A$504&amp;Emissionsfaktoren!$B$30:$B$504&amp;Emissionsfaktoren!$C$30:$C$504,Emissionsfaktoren!$E$30:$E$504),2,0),"")))</f>
        <v/>
      </c>
      <c r="O25" s="603" t="str" cm="1">
        <f t="array" ref="O25">IF(I25=0,"",(IFERROR(VLOOKUP($D25&amp;I25&amp;$E25,CHOOSE({1,2},Emissionsfaktoren!$A$30:$A$504&amp;Emissionsfaktoren!$B$30:$B$504&amp;Emissionsfaktoren!$C$30:$C$504,Emissionsfaktoren!$E$30:$E$504),2,0),"")))</f>
        <v/>
      </c>
      <c r="P25" s="603" t="str" cm="1">
        <f t="array" ref="P25">IF(J25=0,"",(IFERROR(VLOOKUP($D25&amp;J25&amp;$E25,CHOOSE({1,2},Emissionsfaktoren!$A$30:$A$504&amp;Emissionsfaktoren!$B$30:$B$504&amp;Emissionsfaktoren!$C$30:$C$504,Emissionsfaktoren!$E$30:$E$504),2,0),"")))</f>
        <v/>
      </c>
      <c r="Q25" s="645" t="str" cm="1">
        <f t="array" ref="Q25">IF(K25=0,"",(IFERROR(VLOOKUP($D25&amp;K25&amp;$E25,CHOOSE({1,2},Emissionsfaktoren!$A$30:$A$504&amp;Emissionsfaktoren!$B$30:$B$504&amp;Emissionsfaktoren!$C$30:$C$504,Emissionsfaktoren!$E$30:$E$504),2,0),"")))</f>
        <v/>
      </c>
      <c r="R25" s="641" t="str">
        <f>IFERROR(L25*Energie!D60,"")</f>
        <v/>
      </c>
      <c r="S25" s="420" t="str">
        <f>IFERROR(M25*Energie!E60,"")</f>
        <v/>
      </c>
      <c r="T25" s="420" t="str">
        <f>IFERROR(N25*Energie!F60,"")</f>
        <v/>
      </c>
      <c r="U25" s="420" t="str">
        <f>IFERROR(O25*Energie!G60,"")</f>
        <v/>
      </c>
      <c r="V25" s="420" t="str">
        <f>IFERROR(P25*Energie!H60,"")</f>
        <v/>
      </c>
      <c r="W25" s="434" t="str">
        <f>IFERROR(Q25*Energie!I60,"")</f>
        <v/>
      </c>
      <c r="Y25" s="97"/>
    </row>
    <row r="26" spans="1:25" ht="19.350000000000001" customHeight="1" x14ac:dyDescent="0.2">
      <c r="A26" s="863"/>
      <c r="B26" s="866"/>
      <c r="C26" s="224" t="s">
        <v>136</v>
      </c>
      <c r="D26" s="224"/>
      <c r="E26" s="140" t="s">
        <v>476</v>
      </c>
      <c r="F26" s="393">
        <f>IF(_xlfn.MAXIFS(Emissionsfaktoren!$B$30:$B$599,Emissionsfaktoren!$B$30:$B$599,"&lt;="&amp;F$11,Emissionsfaktoren!$A$30:$A$599,$D26,Emissionsfaktoren!$C$30:$C$599,$E26)&gt;0,
_xlfn.MAXIFS(Emissionsfaktoren!$B$30:$B$599,Emissionsfaktoren!$B$30:$B$599,"&lt;="&amp;F$11,Emissionsfaktoren!$A$30:$A$599,$D26,Emissionsfaktoren!$C$30:$C$599,$E26),
_xlfn.MINIFS(Emissionsfaktoren!$B$30:$B$599,Emissionsfaktoren!$A$30:$A$599,$D26,Emissionsfaktoren!$C$30:$C$599,$E26))</f>
        <v>0</v>
      </c>
      <c r="G26" s="393">
        <f>IF(_xlfn.MAXIFS(Emissionsfaktoren!$B$30:$B$599,Emissionsfaktoren!$B$30:$B$599,"&lt;="&amp;G$11,Emissionsfaktoren!$A$30:$A$599,$D26,Emissionsfaktoren!$C$30:$C$599,$E26)&gt;0,
_xlfn.MAXIFS(Emissionsfaktoren!$B$30:$B$599,Emissionsfaktoren!$B$30:$B$599,"&lt;="&amp;G$11,Emissionsfaktoren!$A$30:$A$599,$D26,Emissionsfaktoren!$C$30:$C$599,$E26),
_xlfn.MINIFS(Emissionsfaktoren!$B$30:$B$599,Emissionsfaktoren!$A$30:$A$599,$D26,Emissionsfaktoren!$C$30:$C$599,$E26))</f>
        <v>0</v>
      </c>
      <c r="H26" s="393">
        <f>IF(_xlfn.MAXIFS(Emissionsfaktoren!$B$30:$B$599,Emissionsfaktoren!$B$30:$B$599,"&lt;="&amp;H$11,Emissionsfaktoren!$A$30:$A$599,$D26,Emissionsfaktoren!$C$30:$C$599,$E26)&gt;0,
_xlfn.MAXIFS(Emissionsfaktoren!$B$30:$B$599,Emissionsfaktoren!$B$30:$B$599,"&lt;="&amp;H$11,Emissionsfaktoren!$A$30:$A$599,$D26,Emissionsfaktoren!$C$30:$C$599,$E26),
_xlfn.MINIFS(Emissionsfaktoren!$B$30:$B$599,Emissionsfaktoren!$A$30:$A$599,$D26,Emissionsfaktoren!$C$30:$C$599,$E26))</f>
        <v>0</v>
      </c>
      <c r="I26" s="393">
        <f>IF(_xlfn.MAXIFS(Emissionsfaktoren!$B$30:$B$599,Emissionsfaktoren!$B$30:$B$599,"&lt;="&amp;I$11,Emissionsfaktoren!$A$30:$A$599,$D26,Emissionsfaktoren!$C$30:$C$599,$E26)&gt;0,
_xlfn.MAXIFS(Emissionsfaktoren!$B$30:$B$599,Emissionsfaktoren!$B$30:$B$599,"&lt;="&amp;I$11,Emissionsfaktoren!$A$30:$A$599,$D26,Emissionsfaktoren!$C$30:$C$599,$E26),
_xlfn.MINIFS(Emissionsfaktoren!$B$30:$B$599,Emissionsfaktoren!$A$30:$A$599,$D26,Emissionsfaktoren!$C$30:$C$599,$E26))</f>
        <v>0</v>
      </c>
      <c r="J26" s="393">
        <f>IF(_xlfn.MAXIFS(Emissionsfaktoren!$B$30:$B$599,Emissionsfaktoren!$B$30:$B$599,"&lt;="&amp;J$11,Emissionsfaktoren!$A$30:$A$599,$D26,Emissionsfaktoren!$C$30:$C$599,$E26)&gt;0,
_xlfn.MAXIFS(Emissionsfaktoren!$B$30:$B$599,Emissionsfaktoren!$B$30:$B$599,"&lt;="&amp;J$11,Emissionsfaktoren!$A$30:$A$599,$D26,Emissionsfaktoren!$C$30:$C$599,$E26),
_xlfn.MINIFS(Emissionsfaktoren!$B$30:$B$599,Emissionsfaktoren!$A$30:$A$599,$D26,Emissionsfaktoren!$C$30:$C$599,$E26))</f>
        <v>0</v>
      </c>
      <c r="K26" s="599">
        <f>IF(_xlfn.MAXIFS(Emissionsfaktoren!$B$30:$B$599,Emissionsfaktoren!$B$30:$B$599,"&lt;="&amp;K$11,Emissionsfaktoren!$A$30:$A$599,$D26,Emissionsfaktoren!$C$30:$C$599,$E26)&gt;0,
_xlfn.MAXIFS(Emissionsfaktoren!$B$30:$B$599,Emissionsfaktoren!$B$30:$B$599,"&lt;="&amp;K$11,Emissionsfaktoren!$A$30:$A$599,$D26,Emissionsfaktoren!$C$30:$C$599,$E26),
_xlfn.MINIFS(Emissionsfaktoren!$B$30:$B$599,Emissionsfaktoren!$A$30:$A$599,$D26,Emissionsfaktoren!$C$30:$C$599,$E26))</f>
        <v>0</v>
      </c>
      <c r="L26" s="603" t="str" cm="1">
        <f t="array" ref="L26">IF(F26=0,"",(IFERROR(VLOOKUP($D26&amp;F26&amp;$E26,CHOOSE({1,2},Emissionsfaktoren!$A$30:$A$504&amp;Emissionsfaktoren!$B$30:$B$504&amp;Emissionsfaktoren!$C$30:$C$504,Emissionsfaktoren!$E$30:$E$504),2,0),"")))</f>
        <v/>
      </c>
      <c r="M26" s="603" t="str" cm="1">
        <f t="array" ref="M26">IF(G26=0,"",(IFERROR(VLOOKUP($D26&amp;G26&amp;$E26,CHOOSE({1,2},Emissionsfaktoren!$A$30:$A$504&amp;Emissionsfaktoren!$B$30:$B$504&amp;Emissionsfaktoren!$C$30:$C$504,Emissionsfaktoren!$E$30:$E$504),2,0),"")))</f>
        <v/>
      </c>
      <c r="N26" s="603" t="str" cm="1">
        <f t="array" ref="N26">IF(H26=0,"",(IFERROR(VLOOKUP($D26&amp;H26&amp;$E26,CHOOSE({1,2},Emissionsfaktoren!$A$30:$A$504&amp;Emissionsfaktoren!$B$30:$B$504&amp;Emissionsfaktoren!$C$30:$C$504,Emissionsfaktoren!$E$30:$E$504),2,0),"")))</f>
        <v/>
      </c>
      <c r="O26" s="603" t="str" cm="1">
        <f t="array" ref="O26">IF(I26=0,"",(IFERROR(VLOOKUP($D26&amp;I26&amp;$E26,CHOOSE({1,2},Emissionsfaktoren!$A$30:$A$504&amp;Emissionsfaktoren!$B$30:$B$504&amp;Emissionsfaktoren!$C$30:$C$504,Emissionsfaktoren!$E$30:$E$504),2,0),"")))</f>
        <v/>
      </c>
      <c r="P26" s="603" t="str" cm="1">
        <f t="array" ref="P26">IF(J26=0,"",(IFERROR(VLOOKUP($D26&amp;J26&amp;$E26,CHOOSE({1,2},Emissionsfaktoren!$A$30:$A$504&amp;Emissionsfaktoren!$B$30:$B$504&amp;Emissionsfaktoren!$C$30:$C$504,Emissionsfaktoren!$E$30:$E$504),2,0),"")))</f>
        <v/>
      </c>
      <c r="Q26" s="645" t="str" cm="1">
        <f t="array" ref="Q26">IF(K26=0,"",(IFERROR(VLOOKUP($D26&amp;K26&amp;$E26,CHOOSE({1,2},Emissionsfaktoren!$A$30:$A$504&amp;Emissionsfaktoren!$B$30:$B$504&amp;Emissionsfaktoren!$C$30:$C$504,Emissionsfaktoren!$E$30:$E$504),2,0),"")))</f>
        <v/>
      </c>
      <c r="R26" s="641" t="str">
        <f>IFERROR(L26*Energie!D61,"")</f>
        <v/>
      </c>
      <c r="S26" s="420" t="str">
        <f>IFERROR(M26*Energie!E61,"")</f>
        <v/>
      </c>
      <c r="T26" s="420" t="str">
        <f>IFERROR(N26*Energie!F61,"")</f>
        <v/>
      </c>
      <c r="U26" s="420" t="str">
        <f>IFERROR(O26*Energie!G61,"")</f>
        <v/>
      </c>
      <c r="V26" s="420" t="str">
        <f>IFERROR(P26*Energie!H61,"")</f>
        <v/>
      </c>
      <c r="W26" s="434" t="str">
        <f>IFERROR(Q26*Energie!I61,"")</f>
        <v/>
      </c>
      <c r="Y26" s="97"/>
    </row>
    <row r="27" spans="1:25" ht="19.350000000000001" customHeight="1" thickBot="1" x14ac:dyDescent="0.25">
      <c r="A27" s="863"/>
      <c r="B27" s="867"/>
      <c r="C27" s="225" t="s">
        <v>487</v>
      </c>
      <c r="D27" s="110"/>
      <c r="E27" s="299" t="s">
        <v>476</v>
      </c>
      <c r="F27" s="418">
        <f>IF(_xlfn.MAXIFS(Emissionsfaktoren!$B$30:$B$599,Emissionsfaktoren!$B$30:$B$599,"&lt;="&amp;F$11,Emissionsfaktoren!$A$30:$A$599,$D27,Emissionsfaktoren!$C$30:$C$599,$E27)&gt;0,
_xlfn.MAXIFS(Emissionsfaktoren!$B$30:$B$599,Emissionsfaktoren!$B$30:$B$599,"&lt;="&amp;F$11,Emissionsfaktoren!$A$30:$A$599,$D27,Emissionsfaktoren!$C$30:$C$599,$E27),
_xlfn.MINIFS(Emissionsfaktoren!$B$30:$B$599,Emissionsfaktoren!$A$30:$A$599,$D27,Emissionsfaktoren!$C$30:$C$599,$E27))</f>
        <v>0</v>
      </c>
      <c r="G27" s="418">
        <f>IF(_xlfn.MAXIFS(Emissionsfaktoren!$B$30:$B$599,Emissionsfaktoren!$B$30:$B$599,"&lt;="&amp;G$11,Emissionsfaktoren!$A$30:$A$599,$D27,Emissionsfaktoren!$C$30:$C$599,$E27)&gt;0,
_xlfn.MAXIFS(Emissionsfaktoren!$B$30:$B$599,Emissionsfaktoren!$B$30:$B$599,"&lt;="&amp;G$11,Emissionsfaktoren!$A$30:$A$599,$D27,Emissionsfaktoren!$C$30:$C$599,$E27),
_xlfn.MINIFS(Emissionsfaktoren!$B$30:$B$599,Emissionsfaktoren!$A$30:$A$599,$D27,Emissionsfaktoren!$C$30:$C$599,$E27))</f>
        <v>0</v>
      </c>
      <c r="H27" s="418">
        <f>IF(_xlfn.MAXIFS(Emissionsfaktoren!$B$30:$B$599,Emissionsfaktoren!$B$30:$B$599,"&lt;="&amp;H$11,Emissionsfaktoren!$A$30:$A$599,$D27,Emissionsfaktoren!$C$30:$C$599,$E27)&gt;0,
_xlfn.MAXIFS(Emissionsfaktoren!$B$30:$B$599,Emissionsfaktoren!$B$30:$B$599,"&lt;="&amp;H$11,Emissionsfaktoren!$A$30:$A$599,$D27,Emissionsfaktoren!$C$30:$C$599,$E27),
_xlfn.MINIFS(Emissionsfaktoren!$B$30:$B$599,Emissionsfaktoren!$A$30:$A$599,$D27,Emissionsfaktoren!$C$30:$C$599,$E27))</f>
        <v>0</v>
      </c>
      <c r="I27" s="418">
        <f>IF(_xlfn.MAXIFS(Emissionsfaktoren!$B$30:$B$599,Emissionsfaktoren!$B$30:$B$599,"&lt;="&amp;I$11,Emissionsfaktoren!$A$30:$A$599,$D27,Emissionsfaktoren!$C$30:$C$599,$E27)&gt;0,
_xlfn.MAXIFS(Emissionsfaktoren!$B$30:$B$599,Emissionsfaktoren!$B$30:$B$599,"&lt;="&amp;I$11,Emissionsfaktoren!$A$30:$A$599,$D27,Emissionsfaktoren!$C$30:$C$599,$E27),
_xlfn.MINIFS(Emissionsfaktoren!$B$30:$B$599,Emissionsfaktoren!$A$30:$A$599,$D27,Emissionsfaktoren!$C$30:$C$599,$E27))</f>
        <v>0</v>
      </c>
      <c r="J27" s="418">
        <f>IF(_xlfn.MAXIFS(Emissionsfaktoren!$B$30:$B$599,Emissionsfaktoren!$B$30:$B$599,"&lt;="&amp;J$11,Emissionsfaktoren!$A$30:$A$599,$D27,Emissionsfaktoren!$C$30:$C$599,$E27)&gt;0,
_xlfn.MAXIFS(Emissionsfaktoren!$B$30:$B$599,Emissionsfaktoren!$B$30:$B$599,"&lt;="&amp;J$11,Emissionsfaktoren!$A$30:$A$599,$D27,Emissionsfaktoren!$C$30:$C$599,$E27),
_xlfn.MINIFS(Emissionsfaktoren!$B$30:$B$599,Emissionsfaktoren!$A$30:$A$599,$D27,Emissionsfaktoren!$C$30:$C$599,$E27))</f>
        <v>0</v>
      </c>
      <c r="K27" s="600">
        <f>IF(_xlfn.MAXIFS(Emissionsfaktoren!$B$30:$B$599,Emissionsfaktoren!$B$30:$B$599,"&lt;="&amp;K$11,Emissionsfaktoren!$A$30:$A$599,$D27,Emissionsfaktoren!$C$30:$C$599,$E27)&gt;0,
_xlfn.MAXIFS(Emissionsfaktoren!$B$30:$B$599,Emissionsfaktoren!$B$30:$B$599,"&lt;="&amp;K$11,Emissionsfaktoren!$A$30:$A$599,$D27,Emissionsfaktoren!$C$30:$C$599,$E27),
_xlfn.MINIFS(Emissionsfaktoren!$B$30:$B$599,Emissionsfaktoren!$A$30:$A$599,$D27,Emissionsfaktoren!$C$30:$C$599,$E27))</f>
        <v>0</v>
      </c>
      <c r="L27" s="604" t="str" cm="1">
        <f t="array" ref="L27">IF(F27=0,"",(IFERROR(VLOOKUP($D27&amp;F27&amp;$E27,CHOOSE({1,2},Emissionsfaktoren!$A$30:$A$504&amp;Emissionsfaktoren!$B$30:$B$504&amp;Emissionsfaktoren!$C$30:$C$504,Emissionsfaktoren!$E$30:$E$504),2,0),"")))</f>
        <v/>
      </c>
      <c r="M27" s="604" t="str" cm="1">
        <f t="array" ref="M27">IF(G27=0,"",(IFERROR(VLOOKUP($D27&amp;G27&amp;$E27,CHOOSE({1,2},Emissionsfaktoren!$A$30:$A$504&amp;Emissionsfaktoren!$B$30:$B$504&amp;Emissionsfaktoren!$C$30:$C$504,Emissionsfaktoren!$E$30:$E$504),2,0),"")))</f>
        <v/>
      </c>
      <c r="N27" s="604" t="str" cm="1">
        <f t="array" ref="N27">IF(H27=0,"",(IFERROR(VLOOKUP($D27&amp;H27&amp;$E27,CHOOSE({1,2},Emissionsfaktoren!$A$30:$A$504&amp;Emissionsfaktoren!$B$30:$B$504&amp;Emissionsfaktoren!$C$30:$C$504,Emissionsfaktoren!$E$30:$E$504),2,0),"")))</f>
        <v/>
      </c>
      <c r="O27" s="604" t="str" cm="1">
        <f t="array" ref="O27">IF(I27=0,"",(IFERROR(VLOOKUP($D27&amp;I27&amp;$E27,CHOOSE({1,2},Emissionsfaktoren!$A$30:$A$504&amp;Emissionsfaktoren!$B$30:$B$504&amp;Emissionsfaktoren!$C$30:$C$504,Emissionsfaktoren!$E$30:$E$504),2,0),"")))</f>
        <v/>
      </c>
      <c r="P27" s="604" t="str" cm="1">
        <f t="array" ref="P27">IF(J27=0,"",(IFERROR(VLOOKUP($D27&amp;J27&amp;$E27,CHOOSE({1,2},Emissionsfaktoren!$A$30:$A$504&amp;Emissionsfaktoren!$B$30:$B$504&amp;Emissionsfaktoren!$C$30:$C$504,Emissionsfaktoren!$E$30:$E$504),2,0),"")))</f>
        <v/>
      </c>
      <c r="Q27" s="646" t="str" cm="1">
        <f t="array" ref="Q27">IF(K27=0,"",(IFERROR(VLOOKUP($D27&amp;K27&amp;$E27,CHOOSE({1,2},Emissionsfaktoren!$A$30:$A$504&amp;Emissionsfaktoren!$B$30:$B$504&amp;Emissionsfaktoren!$C$30:$C$504,Emissionsfaktoren!$E$30:$E$504),2,0),"")))</f>
        <v/>
      </c>
      <c r="R27" s="641" t="str">
        <f>IFERROR(L27*Energie!D62,"")</f>
        <v/>
      </c>
      <c r="S27" s="420" t="str">
        <f>IFERROR(M27*Energie!E62,"")</f>
        <v/>
      </c>
      <c r="T27" s="420" t="str">
        <f>IFERROR(N27*Energie!F62,"")</f>
        <v/>
      </c>
      <c r="U27" s="420" t="str">
        <f>IFERROR(O27*Energie!G62,"")</f>
        <v/>
      </c>
      <c r="V27" s="420" t="str">
        <f>IFERROR(P27*Energie!H62,"")</f>
        <v/>
      </c>
      <c r="W27" s="434" t="str">
        <f>IFERROR(Q27*Energie!I62,"")</f>
        <v/>
      </c>
      <c r="Y27" s="97"/>
    </row>
    <row r="28" spans="1:25" ht="19.7" customHeight="1" x14ac:dyDescent="0.2">
      <c r="A28" s="863"/>
      <c r="B28" s="865" t="s">
        <v>414</v>
      </c>
      <c r="C28" s="433" t="s">
        <v>488</v>
      </c>
      <c r="D28" s="362"/>
      <c r="E28" s="216" t="s">
        <v>476</v>
      </c>
      <c r="F28" s="426">
        <f>IF(_xlfn.MAXIFS(Emissionsfaktoren!$B$30:$B$599,Emissionsfaktoren!$B$30:$B$599,"&lt;="&amp;F$11,Emissionsfaktoren!$A$30:$A$599,$D28,Emissionsfaktoren!$C$30:$C$599,$E28)&gt;0,
_xlfn.MAXIFS(Emissionsfaktoren!$B$30:$B$599,Emissionsfaktoren!$B$30:$B$599,"&lt;="&amp;F$11,Emissionsfaktoren!$A$30:$A$599,$D28,Emissionsfaktoren!$C$30:$C$599,$E28),
_xlfn.MINIFS(Emissionsfaktoren!$B$30:$B$599,Emissionsfaktoren!$A$30:$A$599,$D28,Emissionsfaktoren!$C$30:$C$599,$E28))</f>
        <v>0</v>
      </c>
      <c r="G28" s="426">
        <f>IF(_xlfn.MAXIFS(Emissionsfaktoren!$B$30:$B$599,Emissionsfaktoren!$B$30:$B$599,"&lt;="&amp;G$11,Emissionsfaktoren!$A$30:$A$599,$D28,Emissionsfaktoren!$C$30:$C$599,$E28)&gt;0,
_xlfn.MAXIFS(Emissionsfaktoren!$B$30:$B$599,Emissionsfaktoren!$B$30:$B$599,"&lt;="&amp;G$11,Emissionsfaktoren!$A$30:$A$599,$D28,Emissionsfaktoren!$C$30:$C$599,$E28),
_xlfn.MINIFS(Emissionsfaktoren!$B$30:$B$599,Emissionsfaktoren!$A$30:$A$599,$D28,Emissionsfaktoren!$C$30:$C$599,$E28))</f>
        <v>0</v>
      </c>
      <c r="H28" s="426">
        <f>IF(_xlfn.MAXIFS(Emissionsfaktoren!$B$30:$B$599,Emissionsfaktoren!$B$30:$B$599,"&lt;="&amp;H$11,Emissionsfaktoren!$A$30:$A$599,$D28,Emissionsfaktoren!$C$30:$C$599,$E28)&gt;0,
_xlfn.MAXIFS(Emissionsfaktoren!$B$30:$B$599,Emissionsfaktoren!$B$30:$B$599,"&lt;="&amp;H$11,Emissionsfaktoren!$A$30:$A$599,$D28,Emissionsfaktoren!$C$30:$C$599,$E28),
_xlfn.MINIFS(Emissionsfaktoren!$B$30:$B$599,Emissionsfaktoren!$A$30:$A$599,$D28,Emissionsfaktoren!$C$30:$C$599,$E28))</f>
        <v>0</v>
      </c>
      <c r="I28" s="426">
        <f>IF(_xlfn.MAXIFS(Emissionsfaktoren!$B$30:$B$599,Emissionsfaktoren!$B$30:$B$599,"&lt;="&amp;I$11,Emissionsfaktoren!$A$30:$A$599,$D28,Emissionsfaktoren!$C$30:$C$599,$E28)&gt;0,
_xlfn.MAXIFS(Emissionsfaktoren!$B$30:$B$599,Emissionsfaktoren!$B$30:$B$599,"&lt;="&amp;I$11,Emissionsfaktoren!$A$30:$A$599,$D28,Emissionsfaktoren!$C$30:$C$599,$E28),
_xlfn.MINIFS(Emissionsfaktoren!$B$30:$B$599,Emissionsfaktoren!$A$30:$A$599,$D28,Emissionsfaktoren!$C$30:$C$599,$E28))</f>
        <v>0</v>
      </c>
      <c r="J28" s="426">
        <f>IF(_xlfn.MAXIFS(Emissionsfaktoren!$B$30:$B$599,Emissionsfaktoren!$B$30:$B$599,"&lt;="&amp;J$11,Emissionsfaktoren!$A$30:$A$599,$D28,Emissionsfaktoren!$C$30:$C$599,$E28)&gt;0,
_xlfn.MAXIFS(Emissionsfaktoren!$B$30:$B$599,Emissionsfaktoren!$B$30:$B$599,"&lt;="&amp;J$11,Emissionsfaktoren!$A$30:$A$599,$D28,Emissionsfaktoren!$C$30:$C$599,$E28),
_xlfn.MINIFS(Emissionsfaktoren!$B$30:$B$599,Emissionsfaktoren!$A$30:$A$599,$D28,Emissionsfaktoren!$C$30:$C$599,$E28))</f>
        <v>0</v>
      </c>
      <c r="K28" s="601">
        <f>IF(_xlfn.MAXIFS(Emissionsfaktoren!$B$30:$B$599,Emissionsfaktoren!$B$30:$B$599,"&lt;="&amp;K$11,Emissionsfaktoren!$A$30:$A$599,$D28,Emissionsfaktoren!$C$30:$C$599,$E28)&gt;0,
_xlfn.MAXIFS(Emissionsfaktoren!$B$30:$B$599,Emissionsfaktoren!$B$30:$B$599,"&lt;="&amp;K$11,Emissionsfaktoren!$A$30:$A$599,$D28,Emissionsfaktoren!$C$30:$C$599,$E28),
_xlfn.MINIFS(Emissionsfaktoren!$B$30:$B$599,Emissionsfaktoren!$A$30:$A$599,$D28,Emissionsfaktoren!$C$30:$C$599,$E28))</f>
        <v>0</v>
      </c>
      <c r="L28" s="603" t="str" cm="1">
        <f t="array" ref="L28">IF(F28=0,"",(IFERROR(VLOOKUP($D28&amp;F28&amp;$E28,CHOOSE({1,2},Emissionsfaktoren!$A$30:$A$504&amp;Emissionsfaktoren!$B$30:$B$504&amp;Emissionsfaktoren!$C$30:$C$504,Emissionsfaktoren!$E$30:$E$504),2,0),"")))</f>
        <v/>
      </c>
      <c r="M28" s="603" t="str" cm="1">
        <f t="array" ref="M28">IF(G28=0,"",(IFERROR(VLOOKUP($D28&amp;G28&amp;$E28,CHOOSE({1,2},Emissionsfaktoren!$A$30:$A$504&amp;Emissionsfaktoren!$B$30:$B$504&amp;Emissionsfaktoren!$C$30:$C$504,Emissionsfaktoren!$E$30:$E$504),2,0),"")))</f>
        <v/>
      </c>
      <c r="N28" s="603" t="str" cm="1">
        <f t="array" ref="N28">IF(H28=0,"",(IFERROR(VLOOKUP($D28&amp;H28&amp;$E28,CHOOSE({1,2},Emissionsfaktoren!$A$30:$A$504&amp;Emissionsfaktoren!$B$30:$B$504&amp;Emissionsfaktoren!$C$30:$C$504,Emissionsfaktoren!$E$30:$E$504),2,0),"")))</f>
        <v/>
      </c>
      <c r="O28" s="603" t="str" cm="1">
        <f t="array" ref="O28">IF(I28=0,"",(IFERROR(VLOOKUP($D28&amp;I28&amp;$E28,CHOOSE({1,2},Emissionsfaktoren!$A$30:$A$504&amp;Emissionsfaktoren!$B$30:$B$504&amp;Emissionsfaktoren!$C$30:$C$504,Emissionsfaktoren!$E$30:$E$504),2,0),"")))</f>
        <v/>
      </c>
      <c r="P28" s="603" t="str" cm="1">
        <f t="array" ref="P28">IF(J28=0,"",(IFERROR(VLOOKUP($D28&amp;J28&amp;$E28,CHOOSE({1,2},Emissionsfaktoren!$A$30:$A$504&amp;Emissionsfaktoren!$B$30:$B$504&amp;Emissionsfaktoren!$C$30:$C$504,Emissionsfaktoren!$E$30:$E$504),2,0),"")))</f>
        <v/>
      </c>
      <c r="Q28" s="645" t="str" cm="1">
        <f t="array" ref="Q28">IF(K28=0,"",(IFERROR(VLOOKUP($D28&amp;K28&amp;$E28,CHOOSE({1,2},Emissionsfaktoren!$A$30:$A$504&amp;Emissionsfaktoren!$B$30:$B$504&amp;Emissionsfaktoren!$C$30:$C$504,Emissionsfaktoren!$E$30:$E$504),2,0),"")))</f>
        <v/>
      </c>
      <c r="R28" s="642" t="str">
        <f>IFERROR(L28*Kältemittel!D42,"")</f>
        <v/>
      </c>
      <c r="S28" s="345" t="str">
        <f>IFERROR(M28*Kältemittel!E42,"")</f>
        <v/>
      </c>
      <c r="T28" s="345" t="str">
        <f>IFERROR(N28*Kältemittel!F42,"")</f>
        <v/>
      </c>
      <c r="U28" s="345" t="str">
        <f>IFERROR(O28*Kältemittel!G42,"")</f>
        <v/>
      </c>
      <c r="V28" s="345" t="str">
        <f>IFERROR(P28*Kältemittel!H42,"")</f>
        <v/>
      </c>
      <c r="W28" s="347" t="str">
        <f>IFERROR(Q28*Kältemittel!I42,"")</f>
        <v/>
      </c>
    </row>
    <row r="29" spans="1:25" ht="19.7" customHeight="1" x14ac:dyDescent="0.2">
      <c r="A29" s="863"/>
      <c r="B29" s="866"/>
      <c r="C29" s="3" t="s">
        <v>489</v>
      </c>
      <c r="D29" s="3"/>
      <c r="E29" s="140" t="s">
        <v>476</v>
      </c>
      <c r="F29" s="393">
        <f>IF(_xlfn.MAXIFS(Emissionsfaktoren!$B$30:$B$599,Emissionsfaktoren!$B$30:$B$599,"&lt;="&amp;F$11,Emissionsfaktoren!$A$30:$A$599,$D29,Emissionsfaktoren!$C$30:$C$599,$E29)&gt;0,
_xlfn.MAXIFS(Emissionsfaktoren!$B$30:$B$599,Emissionsfaktoren!$B$30:$B$599,"&lt;="&amp;F$11,Emissionsfaktoren!$A$30:$A$599,$D29,Emissionsfaktoren!$C$30:$C$599,$E29),
_xlfn.MINIFS(Emissionsfaktoren!$B$30:$B$599,Emissionsfaktoren!$A$30:$A$599,$D29,Emissionsfaktoren!$C$30:$C$599,$E29))</f>
        <v>0</v>
      </c>
      <c r="G29" s="393">
        <f>IF(_xlfn.MAXIFS(Emissionsfaktoren!$B$30:$B$599,Emissionsfaktoren!$B$30:$B$599,"&lt;="&amp;G$11,Emissionsfaktoren!$A$30:$A$599,$D29,Emissionsfaktoren!$C$30:$C$599,$E29)&gt;0,
_xlfn.MAXIFS(Emissionsfaktoren!$B$30:$B$599,Emissionsfaktoren!$B$30:$B$599,"&lt;="&amp;G$11,Emissionsfaktoren!$A$30:$A$599,$D29,Emissionsfaktoren!$C$30:$C$599,$E29),
_xlfn.MINIFS(Emissionsfaktoren!$B$30:$B$599,Emissionsfaktoren!$A$30:$A$599,$D29,Emissionsfaktoren!$C$30:$C$599,$E29))</f>
        <v>0</v>
      </c>
      <c r="H29" s="393">
        <f>IF(_xlfn.MAXIFS(Emissionsfaktoren!$B$30:$B$599,Emissionsfaktoren!$B$30:$B$599,"&lt;="&amp;H$11,Emissionsfaktoren!$A$30:$A$599,$D29,Emissionsfaktoren!$C$30:$C$599,$E29)&gt;0,
_xlfn.MAXIFS(Emissionsfaktoren!$B$30:$B$599,Emissionsfaktoren!$B$30:$B$599,"&lt;="&amp;H$11,Emissionsfaktoren!$A$30:$A$599,$D29,Emissionsfaktoren!$C$30:$C$599,$E29),
_xlfn.MINIFS(Emissionsfaktoren!$B$30:$B$599,Emissionsfaktoren!$A$30:$A$599,$D29,Emissionsfaktoren!$C$30:$C$599,$E29))</f>
        <v>0</v>
      </c>
      <c r="I29" s="393">
        <f>IF(_xlfn.MAXIFS(Emissionsfaktoren!$B$30:$B$599,Emissionsfaktoren!$B$30:$B$599,"&lt;="&amp;I$11,Emissionsfaktoren!$A$30:$A$599,$D29,Emissionsfaktoren!$C$30:$C$599,$E29)&gt;0,
_xlfn.MAXIFS(Emissionsfaktoren!$B$30:$B$599,Emissionsfaktoren!$B$30:$B$599,"&lt;="&amp;I$11,Emissionsfaktoren!$A$30:$A$599,$D29,Emissionsfaktoren!$C$30:$C$599,$E29),
_xlfn.MINIFS(Emissionsfaktoren!$B$30:$B$599,Emissionsfaktoren!$A$30:$A$599,$D29,Emissionsfaktoren!$C$30:$C$599,$E29))</f>
        <v>0</v>
      </c>
      <c r="J29" s="393">
        <f>IF(_xlfn.MAXIFS(Emissionsfaktoren!$B$30:$B$599,Emissionsfaktoren!$B$30:$B$599,"&lt;="&amp;J$11,Emissionsfaktoren!$A$30:$A$599,$D29,Emissionsfaktoren!$C$30:$C$599,$E29)&gt;0,
_xlfn.MAXIFS(Emissionsfaktoren!$B$30:$B$599,Emissionsfaktoren!$B$30:$B$599,"&lt;="&amp;J$11,Emissionsfaktoren!$A$30:$A$599,$D29,Emissionsfaktoren!$C$30:$C$599,$E29),
_xlfn.MINIFS(Emissionsfaktoren!$B$30:$B$599,Emissionsfaktoren!$A$30:$A$599,$D29,Emissionsfaktoren!$C$30:$C$599,$E29))</f>
        <v>0</v>
      </c>
      <c r="K29" s="599">
        <f>IF(_xlfn.MAXIFS(Emissionsfaktoren!$B$30:$B$599,Emissionsfaktoren!$B$30:$B$599,"&lt;="&amp;K$11,Emissionsfaktoren!$A$30:$A$599,$D29,Emissionsfaktoren!$C$30:$C$599,$E29)&gt;0,
_xlfn.MAXIFS(Emissionsfaktoren!$B$30:$B$599,Emissionsfaktoren!$B$30:$B$599,"&lt;="&amp;K$11,Emissionsfaktoren!$A$30:$A$599,$D29,Emissionsfaktoren!$C$30:$C$599,$E29),
_xlfn.MINIFS(Emissionsfaktoren!$B$30:$B$599,Emissionsfaktoren!$A$30:$A$599,$D29,Emissionsfaktoren!$C$30:$C$599,$E29))</f>
        <v>0</v>
      </c>
      <c r="L29" s="603" t="str" cm="1">
        <f t="array" ref="L29">IF(F29=0,"",(IFERROR(VLOOKUP($D29&amp;F29&amp;$E29,CHOOSE({1,2},Emissionsfaktoren!$A$30:$A$504&amp;Emissionsfaktoren!$B$30:$B$504&amp;Emissionsfaktoren!$C$30:$C$504,Emissionsfaktoren!$E$30:$E$504),2,0),"")))</f>
        <v/>
      </c>
      <c r="M29" s="603" t="str" cm="1">
        <f t="array" ref="M29">IF(G29=0,"",(IFERROR(VLOOKUP($D29&amp;G29&amp;$E29,CHOOSE({1,2},Emissionsfaktoren!$A$30:$A$504&amp;Emissionsfaktoren!$B$30:$B$504&amp;Emissionsfaktoren!$C$30:$C$504,Emissionsfaktoren!$E$30:$E$504),2,0),"")))</f>
        <v/>
      </c>
      <c r="N29" s="603" t="str" cm="1">
        <f t="array" ref="N29">IF(H29=0,"",(IFERROR(VLOOKUP($D29&amp;H29&amp;$E29,CHOOSE({1,2},Emissionsfaktoren!$A$30:$A$504&amp;Emissionsfaktoren!$B$30:$B$504&amp;Emissionsfaktoren!$C$30:$C$504,Emissionsfaktoren!$E$30:$E$504),2,0),"")))</f>
        <v/>
      </c>
      <c r="O29" s="603" t="str" cm="1">
        <f t="array" ref="O29">IF(I29=0,"",(IFERROR(VLOOKUP($D29&amp;I29&amp;$E29,CHOOSE({1,2},Emissionsfaktoren!$A$30:$A$504&amp;Emissionsfaktoren!$B$30:$B$504&amp;Emissionsfaktoren!$C$30:$C$504,Emissionsfaktoren!$E$30:$E$504),2,0),"")))</f>
        <v/>
      </c>
      <c r="P29" s="603" t="str" cm="1">
        <f t="array" ref="P29">IF(J29=0,"",(IFERROR(VLOOKUP($D29&amp;J29&amp;$E29,CHOOSE({1,2},Emissionsfaktoren!$A$30:$A$504&amp;Emissionsfaktoren!$B$30:$B$504&amp;Emissionsfaktoren!$C$30:$C$504,Emissionsfaktoren!$E$30:$E$504),2,0),"")))</f>
        <v/>
      </c>
      <c r="Q29" s="645" t="str" cm="1">
        <f t="array" ref="Q29">IF(K29=0,"",(IFERROR(VLOOKUP($D29&amp;K29&amp;$E29,CHOOSE({1,2},Emissionsfaktoren!$A$30:$A$504&amp;Emissionsfaktoren!$B$30:$B$504&amp;Emissionsfaktoren!$C$30:$C$504,Emissionsfaktoren!$E$30:$E$504),2,0),"")))</f>
        <v/>
      </c>
      <c r="R29" s="637" t="str">
        <f>IFERROR(L29*Kältemittel!D43,"")</f>
        <v/>
      </c>
      <c r="S29" s="340" t="str">
        <f>IFERROR(M29*Kältemittel!E43,"")</f>
        <v/>
      </c>
      <c r="T29" s="340" t="str">
        <f>IFERROR(N29*Kältemittel!F43,"")</f>
        <v/>
      </c>
      <c r="U29" s="340" t="str">
        <f>IFERROR(O29*Kältemittel!G43,"")</f>
        <v/>
      </c>
      <c r="V29" s="340" t="str">
        <f>IFERROR(P29*Kältemittel!H43,"")</f>
        <v/>
      </c>
      <c r="W29" s="341" t="str">
        <f>IFERROR(Q29*Kältemittel!I43,"")</f>
        <v/>
      </c>
    </row>
    <row r="30" spans="1:25" ht="19.7" customHeight="1" x14ac:dyDescent="0.2">
      <c r="A30" s="863"/>
      <c r="B30" s="866"/>
      <c r="C30" s="3" t="s">
        <v>490</v>
      </c>
      <c r="D30" s="3"/>
      <c r="E30" s="140" t="s">
        <v>476</v>
      </c>
      <c r="F30" s="393">
        <f>IF(_xlfn.MAXIFS(Emissionsfaktoren!$B$30:$B$599,Emissionsfaktoren!$B$30:$B$599,"&lt;="&amp;F$11,Emissionsfaktoren!$A$30:$A$599,$D30,Emissionsfaktoren!$C$30:$C$599,$E30)&gt;0,
_xlfn.MAXIFS(Emissionsfaktoren!$B$30:$B$599,Emissionsfaktoren!$B$30:$B$599,"&lt;="&amp;F$11,Emissionsfaktoren!$A$30:$A$599,$D30,Emissionsfaktoren!$C$30:$C$599,$E30),
_xlfn.MINIFS(Emissionsfaktoren!$B$30:$B$599,Emissionsfaktoren!$A$30:$A$599,$D30,Emissionsfaktoren!$C$30:$C$599,$E30))</f>
        <v>0</v>
      </c>
      <c r="G30" s="393">
        <f>IF(_xlfn.MAXIFS(Emissionsfaktoren!$B$30:$B$599,Emissionsfaktoren!$B$30:$B$599,"&lt;="&amp;G$11,Emissionsfaktoren!$A$30:$A$599,$D30,Emissionsfaktoren!$C$30:$C$599,$E30)&gt;0,
_xlfn.MAXIFS(Emissionsfaktoren!$B$30:$B$599,Emissionsfaktoren!$B$30:$B$599,"&lt;="&amp;G$11,Emissionsfaktoren!$A$30:$A$599,$D30,Emissionsfaktoren!$C$30:$C$599,$E30),
_xlfn.MINIFS(Emissionsfaktoren!$B$30:$B$599,Emissionsfaktoren!$A$30:$A$599,$D30,Emissionsfaktoren!$C$30:$C$599,$E30))</f>
        <v>0</v>
      </c>
      <c r="H30" s="393">
        <f>IF(_xlfn.MAXIFS(Emissionsfaktoren!$B$30:$B$599,Emissionsfaktoren!$B$30:$B$599,"&lt;="&amp;H$11,Emissionsfaktoren!$A$30:$A$599,$D30,Emissionsfaktoren!$C$30:$C$599,$E30)&gt;0,
_xlfn.MAXIFS(Emissionsfaktoren!$B$30:$B$599,Emissionsfaktoren!$B$30:$B$599,"&lt;="&amp;H$11,Emissionsfaktoren!$A$30:$A$599,$D30,Emissionsfaktoren!$C$30:$C$599,$E30),
_xlfn.MINIFS(Emissionsfaktoren!$B$30:$B$599,Emissionsfaktoren!$A$30:$A$599,$D30,Emissionsfaktoren!$C$30:$C$599,$E30))</f>
        <v>0</v>
      </c>
      <c r="I30" s="393">
        <f>IF(_xlfn.MAXIFS(Emissionsfaktoren!$B$30:$B$599,Emissionsfaktoren!$B$30:$B$599,"&lt;="&amp;I$11,Emissionsfaktoren!$A$30:$A$599,$D30,Emissionsfaktoren!$C$30:$C$599,$E30)&gt;0,
_xlfn.MAXIFS(Emissionsfaktoren!$B$30:$B$599,Emissionsfaktoren!$B$30:$B$599,"&lt;="&amp;I$11,Emissionsfaktoren!$A$30:$A$599,$D30,Emissionsfaktoren!$C$30:$C$599,$E30),
_xlfn.MINIFS(Emissionsfaktoren!$B$30:$B$599,Emissionsfaktoren!$A$30:$A$599,$D30,Emissionsfaktoren!$C$30:$C$599,$E30))</f>
        <v>0</v>
      </c>
      <c r="J30" s="393">
        <f>IF(_xlfn.MAXIFS(Emissionsfaktoren!$B$30:$B$599,Emissionsfaktoren!$B$30:$B$599,"&lt;="&amp;J$11,Emissionsfaktoren!$A$30:$A$599,$D30,Emissionsfaktoren!$C$30:$C$599,$E30)&gt;0,
_xlfn.MAXIFS(Emissionsfaktoren!$B$30:$B$599,Emissionsfaktoren!$B$30:$B$599,"&lt;="&amp;J$11,Emissionsfaktoren!$A$30:$A$599,$D30,Emissionsfaktoren!$C$30:$C$599,$E30),
_xlfn.MINIFS(Emissionsfaktoren!$B$30:$B$599,Emissionsfaktoren!$A$30:$A$599,$D30,Emissionsfaktoren!$C$30:$C$599,$E30))</f>
        <v>0</v>
      </c>
      <c r="K30" s="599">
        <f>IF(_xlfn.MAXIFS(Emissionsfaktoren!$B$30:$B$599,Emissionsfaktoren!$B$30:$B$599,"&lt;="&amp;K$11,Emissionsfaktoren!$A$30:$A$599,$D30,Emissionsfaktoren!$C$30:$C$599,$E30)&gt;0,
_xlfn.MAXIFS(Emissionsfaktoren!$B$30:$B$599,Emissionsfaktoren!$B$30:$B$599,"&lt;="&amp;K$11,Emissionsfaktoren!$A$30:$A$599,$D30,Emissionsfaktoren!$C$30:$C$599,$E30),
_xlfn.MINIFS(Emissionsfaktoren!$B$30:$B$599,Emissionsfaktoren!$A$30:$A$599,$D30,Emissionsfaktoren!$C$30:$C$599,$E30))</f>
        <v>0</v>
      </c>
      <c r="L30" s="603" t="str" cm="1">
        <f t="array" ref="L30">IF(F30=0,"",(IFERROR(VLOOKUP($D30&amp;F30&amp;$E30,CHOOSE({1,2},Emissionsfaktoren!$A$30:$A$504&amp;Emissionsfaktoren!$B$30:$B$504&amp;Emissionsfaktoren!$C$30:$C$504,Emissionsfaktoren!$E$30:$E$504),2,0),"")))</f>
        <v/>
      </c>
      <c r="M30" s="603" t="str" cm="1">
        <f t="array" ref="M30">IF(G30=0,"",(IFERROR(VLOOKUP($D30&amp;G30&amp;$E30,CHOOSE({1,2},Emissionsfaktoren!$A$30:$A$504&amp;Emissionsfaktoren!$B$30:$B$504&amp;Emissionsfaktoren!$C$30:$C$504,Emissionsfaktoren!$E$30:$E$504),2,0),"")))</f>
        <v/>
      </c>
      <c r="N30" s="603" t="str" cm="1">
        <f t="array" ref="N30">IF(H30=0,"",(IFERROR(VLOOKUP($D30&amp;H30&amp;$E30,CHOOSE({1,2},Emissionsfaktoren!$A$30:$A$504&amp;Emissionsfaktoren!$B$30:$B$504&amp;Emissionsfaktoren!$C$30:$C$504,Emissionsfaktoren!$E$30:$E$504),2,0),"")))</f>
        <v/>
      </c>
      <c r="O30" s="603" t="str" cm="1">
        <f t="array" ref="O30">IF(I30=0,"",(IFERROR(VLOOKUP($D30&amp;I30&amp;$E30,CHOOSE({1,2},Emissionsfaktoren!$A$30:$A$504&amp;Emissionsfaktoren!$B$30:$B$504&amp;Emissionsfaktoren!$C$30:$C$504,Emissionsfaktoren!$E$30:$E$504),2,0),"")))</f>
        <v/>
      </c>
      <c r="P30" s="603" t="str" cm="1">
        <f t="array" ref="P30">IF(J30=0,"",(IFERROR(VLOOKUP($D30&amp;J30&amp;$E30,CHOOSE({1,2},Emissionsfaktoren!$A$30:$A$504&amp;Emissionsfaktoren!$B$30:$B$504&amp;Emissionsfaktoren!$C$30:$C$504,Emissionsfaktoren!$E$30:$E$504),2,0),"")))</f>
        <v/>
      </c>
      <c r="Q30" s="645" t="str" cm="1">
        <f t="array" ref="Q30">IF(K30=0,"",(IFERROR(VLOOKUP($D30&amp;K30&amp;$E30,CHOOSE({1,2},Emissionsfaktoren!$A$30:$A$504&amp;Emissionsfaktoren!$B$30:$B$504&amp;Emissionsfaktoren!$C$30:$C$504,Emissionsfaktoren!$E$30:$E$504),2,0),"")))</f>
        <v/>
      </c>
      <c r="R30" s="637" t="str">
        <f>IFERROR(L30*Kältemittel!D44,"")</f>
        <v/>
      </c>
      <c r="S30" s="340" t="str">
        <f>IFERROR(M30*Kältemittel!E44,"")</f>
        <v/>
      </c>
      <c r="T30" s="340" t="str">
        <f>IFERROR(N30*Kältemittel!F44,"")</f>
        <v/>
      </c>
      <c r="U30" s="340" t="str">
        <f>IFERROR(O30*Kältemittel!G44,"")</f>
        <v/>
      </c>
      <c r="V30" s="340" t="str">
        <f>IFERROR(P30*Kältemittel!H44,"")</f>
        <v/>
      </c>
      <c r="W30" s="341" t="str">
        <f>IFERROR(Q30*Kältemittel!I44,"")</f>
        <v/>
      </c>
    </row>
    <row r="31" spans="1:25" ht="19.7" customHeight="1" x14ac:dyDescent="0.2">
      <c r="A31" s="863"/>
      <c r="B31" s="866"/>
      <c r="C31" s="3" t="s">
        <v>491</v>
      </c>
      <c r="D31" s="3"/>
      <c r="E31" s="140" t="s">
        <v>476</v>
      </c>
      <c r="F31" s="393">
        <f>IF(_xlfn.MAXIFS(Emissionsfaktoren!$B$30:$B$599,Emissionsfaktoren!$B$30:$B$599,"&lt;="&amp;F$11,Emissionsfaktoren!$A$30:$A$599,$D31,Emissionsfaktoren!$C$30:$C$599,$E31)&gt;0,
_xlfn.MAXIFS(Emissionsfaktoren!$B$30:$B$599,Emissionsfaktoren!$B$30:$B$599,"&lt;="&amp;F$11,Emissionsfaktoren!$A$30:$A$599,$D31,Emissionsfaktoren!$C$30:$C$599,$E31),
_xlfn.MINIFS(Emissionsfaktoren!$B$30:$B$599,Emissionsfaktoren!$A$30:$A$599,$D31,Emissionsfaktoren!$C$30:$C$599,$E31))</f>
        <v>0</v>
      </c>
      <c r="G31" s="393">
        <f>IF(_xlfn.MAXIFS(Emissionsfaktoren!$B$30:$B$599,Emissionsfaktoren!$B$30:$B$599,"&lt;="&amp;G$11,Emissionsfaktoren!$A$30:$A$599,$D31,Emissionsfaktoren!$C$30:$C$599,$E31)&gt;0,
_xlfn.MAXIFS(Emissionsfaktoren!$B$30:$B$599,Emissionsfaktoren!$B$30:$B$599,"&lt;="&amp;G$11,Emissionsfaktoren!$A$30:$A$599,$D31,Emissionsfaktoren!$C$30:$C$599,$E31),
_xlfn.MINIFS(Emissionsfaktoren!$B$30:$B$599,Emissionsfaktoren!$A$30:$A$599,$D31,Emissionsfaktoren!$C$30:$C$599,$E31))</f>
        <v>0</v>
      </c>
      <c r="H31" s="393">
        <f>IF(_xlfn.MAXIFS(Emissionsfaktoren!$B$30:$B$599,Emissionsfaktoren!$B$30:$B$599,"&lt;="&amp;H$11,Emissionsfaktoren!$A$30:$A$599,$D31,Emissionsfaktoren!$C$30:$C$599,$E31)&gt;0,
_xlfn.MAXIFS(Emissionsfaktoren!$B$30:$B$599,Emissionsfaktoren!$B$30:$B$599,"&lt;="&amp;H$11,Emissionsfaktoren!$A$30:$A$599,$D31,Emissionsfaktoren!$C$30:$C$599,$E31),
_xlfn.MINIFS(Emissionsfaktoren!$B$30:$B$599,Emissionsfaktoren!$A$30:$A$599,$D31,Emissionsfaktoren!$C$30:$C$599,$E31))</f>
        <v>0</v>
      </c>
      <c r="I31" s="393">
        <f>IF(_xlfn.MAXIFS(Emissionsfaktoren!$B$30:$B$599,Emissionsfaktoren!$B$30:$B$599,"&lt;="&amp;I$11,Emissionsfaktoren!$A$30:$A$599,$D31,Emissionsfaktoren!$C$30:$C$599,$E31)&gt;0,
_xlfn.MAXIFS(Emissionsfaktoren!$B$30:$B$599,Emissionsfaktoren!$B$30:$B$599,"&lt;="&amp;I$11,Emissionsfaktoren!$A$30:$A$599,$D31,Emissionsfaktoren!$C$30:$C$599,$E31),
_xlfn.MINIFS(Emissionsfaktoren!$B$30:$B$599,Emissionsfaktoren!$A$30:$A$599,$D31,Emissionsfaktoren!$C$30:$C$599,$E31))</f>
        <v>0</v>
      </c>
      <c r="J31" s="393">
        <f>IF(_xlfn.MAXIFS(Emissionsfaktoren!$B$30:$B$599,Emissionsfaktoren!$B$30:$B$599,"&lt;="&amp;J$11,Emissionsfaktoren!$A$30:$A$599,$D31,Emissionsfaktoren!$C$30:$C$599,$E31)&gt;0,
_xlfn.MAXIFS(Emissionsfaktoren!$B$30:$B$599,Emissionsfaktoren!$B$30:$B$599,"&lt;="&amp;J$11,Emissionsfaktoren!$A$30:$A$599,$D31,Emissionsfaktoren!$C$30:$C$599,$E31),
_xlfn.MINIFS(Emissionsfaktoren!$B$30:$B$599,Emissionsfaktoren!$A$30:$A$599,$D31,Emissionsfaktoren!$C$30:$C$599,$E31))</f>
        <v>0</v>
      </c>
      <c r="K31" s="599">
        <f>IF(_xlfn.MAXIFS(Emissionsfaktoren!$B$30:$B$599,Emissionsfaktoren!$B$30:$B$599,"&lt;="&amp;K$11,Emissionsfaktoren!$A$30:$A$599,$D31,Emissionsfaktoren!$C$30:$C$599,$E31)&gt;0,
_xlfn.MAXIFS(Emissionsfaktoren!$B$30:$B$599,Emissionsfaktoren!$B$30:$B$599,"&lt;="&amp;K$11,Emissionsfaktoren!$A$30:$A$599,$D31,Emissionsfaktoren!$C$30:$C$599,$E31),
_xlfn.MINIFS(Emissionsfaktoren!$B$30:$B$599,Emissionsfaktoren!$A$30:$A$599,$D31,Emissionsfaktoren!$C$30:$C$599,$E31))</f>
        <v>0</v>
      </c>
      <c r="L31" s="603" t="str" cm="1">
        <f t="array" ref="L31">IF(F31=0,"",(IFERROR(VLOOKUP($D31&amp;F31&amp;$E31,CHOOSE({1,2},Emissionsfaktoren!$A$30:$A$504&amp;Emissionsfaktoren!$B$30:$B$504&amp;Emissionsfaktoren!$C$30:$C$504,Emissionsfaktoren!$E$30:$E$504),2,0),"")))</f>
        <v/>
      </c>
      <c r="M31" s="603" t="str" cm="1">
        <f t="array" ref="M31">IF(G31=0,"",(IFERROR(VLOOKUP($D31&amp;G31&amp;$E31,CHOOSE({1,2},Emissionsfaktoren!$A$30:$A$504&amp;Emissionsfaktoren!$B$30:$B$504&amp;Emissionsfaktoren!$C$30:$C$504,Emissionsfaktoren!$E$30:$E$504),2,0),"")))</f>
        <v/>
      </c>
      <c r="N31" s="603" t="str" cm="1">
        <f t="array" ref="N31">IF(H31=0,"",(IFERROR(VLOOKUP($D31&amp;H31&amp;$E31,CHOOSE({1,2},Emissionsfaktoren!$A$30:$A$504&amp;Emissionsfaktoren!$B$30:$B$504&amp;Emissionsfaktoren!$C$30:$C$504,Emissionsfaktoren!$E$30:$E$504),2,0),"")))</f>
        <v/>
      </c>
      <c r="O31" s="603" t="str" cm="1">
        <f t="array" ref="O31">IF(I31=0,"",(IFERROR(VLOOKUP($D31&amp;I31&amp;$E31,CHOOSE({1,2},Emissionsfaktoren!$A$30:$A$504&amp;Emissionsfaktoren!$B$30:$B$504&amp;Emissionsfaktoren!$C$30:$C$504,Emissionsfaktoren!$E$30:$E$504),2,0),"")))</f>
        <v/>
      </c>
      <c r="P31" s="603" t="str" cm="1">
        <f t="array" ref="P31">IF(J31=0,"",(IFERROR(VLOOKUP($D31&amp;J31&amp;$E31,CHOOSE({1,2},Emissionsfaktoren!$A$30:$A$504&amp;Emissionsfaktoren!$B$30:$B$504&amp;Emissionsfaktoren!$C$30:$C$504,Emissionsfaktoren!$E$30:$E$504),2,0),"")))</f>
        <v/>
      </c>
      <c r="Q31" s="645" t="str" cm="1">
        <f t="array" ref="Q31">IF(K31=0,"",(IFERROR(VLOOKUP($D31&amp;K31&amp;$E31,CHOOSE({1,2},Emissionsfaktoren!$A$30:$A$504&amp;Emissionsfaktoren!$B$30:$B$504&amp;Emissionsfaktoren!$C$30:$C$504,Emissionsfaktoren!$E$30:$E$504),2,0),"")))</f>
        <v/>
      </c>
      <c r="R31" s="637" t="str">
        <f>IFERROR(L31*Kältemittel!D45,"")</f>
        <v/>
      </c>
      <c r="S31" s="340" t="str">
        <f>IFERROR(M31*Kältemittel!E45,"")</f>
        <v/>
      </c>
      <c r="T31" s="340" t="str">
        <f>IFERROR(N31*Kältemittel!F45,"")</f>
        <v/>
      </c>
      <c r="U31" s="340" t="str">
        <f>IFERROR(O31*Kältemittel!G45,"")</f>
        <v/>
      </c>
      <c r="V31" s="340" t="str">
        <f>IFERROR(P31*Kältemittel!H45,"")</f>
        <v/>
      </c>
      <c r="W31" s="341" t="str">
        <f>IFERROR(Q31*Kältemittel!I45,"")</f>
        <v/>
      </c>
    </row>
    <row r="32" spans="1:25" ht="19.7" customHeight="1" x14ac:dyDescent="0.2">
      <c r="A32" s="863"/>
      <c r="B32" s="866"/>
      <c r="C32" s="3" t="s">
        <v>492</v>
      </c>
      <c r="D32" s="3"/>
      <c r="E32" s="140" t="s">
        <v>476</v>
      </c>
      <c r="F32" s="393">
        <f>IF(_xlfn.MAXIFS(Emissionsfaktoren!$B$30:$B$599,Emissionsfaktoren!$B$30:$B$599,"&lt;="&amp;F$11,Emissionsfaktoren!$A$30:$A$599,$D32,Emissionsfaktoren!$C$30:$C$599,$E32)&gt;0,
_xlfn.MAXIFS(Emissionsfaktoren!$B$30:$B$599,Emissionsfaktoren!$B$30:$B$599,"&lt;="&amp;F$11,Emissionsfaktoren!$A$30:$A$599,$D32,Emissionsfaktoren!$C$30:$C$599,$E32),
_xlfn.MINIFS(Emissionsfaktoren!$B$30:$B$599,Emissionsfaktoren!$A$30:$A$599,$D32,Emissionsfaktoren!$C$30:$C$599,$E32))</f>
        <v>0</v>
      </c>
      <c r="G32" s="393">
        <f>IF(_xlfn.MAXIFS(Emissionsfaktoren!$B$30:$B$599,Emissionsfaktoren!$B$30:$B$599,"&lt;="&amp;G$11,Emissionsfaktoren!$A$30:$A$599,$D32,Emissionsfaktoren!$C$30:$C$599,$E32)&gt;0,
_xlfn.MAXIFS(Emissionsfaktoren!$B$30:$B$599,Emissionsfaktoren!$B$30:$B$599,"&lt;="&amp;G$11,Emissionsfaktoren!$A$30:$A$599,$D32,Emissionsfaktoren!$C$30:$C$599,$E32),
_xlfn.MINIFS(Emissionsfaktoren!$B$30:$B$599,Emissionsfaktoren!$A$30:$A$599,$D32,Emissionsfaktoren!$C$30:$C$599,$E32))</f>
        <v>0</v>
      </c>
      <c r="H32" s="393">
        <f>IF(_xlfn.MAXIFS(Emissionsfaktoren!$B$30:$B$599,Emissionsfaktoren!$B$30:$B$599,"&lt;="&amp;H$11,Emissionsfaktoren!$A$30:$A$599,$D32,Emissionsfaktoren!$C$30:$C$599,$E32)&gt;0,
_xlfn.MAXIFS(Emissionsfaktoren!$B$30:$B$599,Emissionsfaktoren!$B$30:$B$599,"&lt;="&amp;H$11,Emissionsfaktoren!$A$30:$A$599,$D32,Emissionsfaktoren!$C$30:$C$599,$E32),
_xlfn.MINIFS(Emissionsfaktoren!$B$30:$B$599,Emissionsfaktoren!$A$30:$A$599,$D32,Emissionsfaktoren!$C$30:$C$599,$E32))</f>
        <v>0</v>
      </c>
      <c r="I32" s="393">
        <f>IF(_xlfn.MAXIFS(Emissionsfaktoren!$B$30:$B$599,Emissionsfaktoren!$B$30:$B$599,"&lt;="&amp;I$11,Emissionsfaktoren!$A$30:$A$599,$D32,Emissionsfaktoren!$C$30:$C$599,$E32)&gt;0,
_xlfn.MAXIFS(Emissionsfaktoren!$B$30:$B$599,Emissionsfaktoren!$B$30:$B$599,"&lt;="&amp;I$11,Emissionsfaktoren!$A$30:$A$599,$D32,Emissionsfaktoren!$C$30:$C$599,$E32),
_xlfn.MINIFS(Emissionsfaktoren!$B$30:$B$599,Emissionsfaktoren!$A$30:$A$599,$D32,Emissionsfaktoren!$C$30:$C$599,$E32))</f>
        <v>0</v>
      </c>
      <c r="J32" s="393">
        <f>IF(_xlfn.MAXIFS(Emissionsfaktoren!$B$30:$B$599,Emissionsfaktoren!$B$30:$B$599,"&lt;="&amp;J$11,Emissionsfaktoren!$A$30:$A$599,$D32,Emissionsfaktoren!$C$30:$C$599,$E32)&gt;0,
_xlfn.MAXIFS(Emissionsfaktoren!$B$30:$B$599,Emissionsfaktoren!$B$30:$B$599,"&lt;="&amp;J$11,Emissionsfaktoren!$A$30:$A$599,$D32,Emissionsfaktoren!$C$30:$C$599,$E32),
_xlfn.MINIFS(Emissionsfaktoren!$B$30:$B$599,Emissionsfaktoren!$A$30:$A$599,$D32,Emissionsfaktoren!$C$30:$C$599,$E32))</f>
        <v>0</v>
      </c>
      <c r="K32" s="599">
        <f>IF(_xlfn.MAXIFS(Emissionsfaktoren!$B$30:$B$599,Emissionsfaktoren!$B$30:$B$599,"&lt;="&amp;K$11,Emissionsfaktoren!$A$30:$A$599,$D32,Emissionsfaktoren!$C$30:$C$599,$E32)&gt;0,
_xlfn.MAXIFS(Emissionsfaktoren!$B$30:$B$599,Emissionsfaktoren!$B$30:$B$599,"&lt;="&amp;K$11,Emissionsfaktoren!$A$30:$A$599,$D32,Emissionsfaktoren!$C$30:$C$599,$E32),
_xlfn.MINIFS(Emissionsfaktoren!$B$30:$B$599,Emissionsfaktoren!$A$30:$A$599,$D32,Emissionsfaktoren!$C$30:$C$599,$E32))</f>
        <v>0</v>
      </c>
      <c r="L32" s="603" t="str" cm="1">
        <f t="array" ref="L32">IF(F32=0,"",(IFERROR(VLOOKUP($D32&amp;F32&amp;$E32,CHOOSE({1,2},Emissionsfaktoren!$A$30:$A$504&amp;Emissionsfaktoren!$B$30:$B$504&amp;Emissionsfaktoren!$C$30:$C$504,Emissionsfaktoren!$E$30:$E$504),2,0),"")))</f>
        <v/>
      </c>
      <c r="M32" s="603" t="str" cm="1">
        <f t="array" ref="M32">IF(G32=0,"",(IFERROR(VLOOKUP($D32&amp;G32&amp;$E32,CHOOSE({1,2},Emissionsfaktoren!$A$30:$A$504&amp;Emissionsfaktoren!$B$30:$B$504&amp;Emissionsfaktoren!$C$30:$C$504,Emissionsfaktoren!$E$30:$E$504),2,0),"")))</f>
        <v/>
      </c>
      <c r="N32" s="603" t="str" cm="1">
        <f t="array" ref="N32">IF(H32=0,"",(IFERROR(VLOOKUP($D32&amp;H32&amp;$E32,CHOOSE({1,2},Emissionsfaktoren!$A$30:$A$504&amp;Emissionsfaktoren!$B$30:$B$504&amp;Emissionsfaktoren!$C$30:$C$504,Emissionsfaktoren!$E$30:$E$504),2,0),"")))</f>
        <v/>
      </c>
      <c r="O32" s="603" t="str" cm="1">
        <f t="array" ref="O32">IF(I32=0,"",(IFERROR(VLOOKUP($D32&amp;I32&amp;$E32,CHOOSE({1,2},Emissionsfaktoren!$A$30:$A$504&amp;Emissionsfaktoren!$B$30:$B$504&amp;Emissionsfaktoren!$C$30:$C$504,Emissionsfaktoren!$E$30:$E$504),2,0),"")))</f>
        <v/>
      </c>
      <c r="P32" s="603" t="str" cm="1">
        <f t="array" ref="P32">IF(J32=0,"",(IFERROR(VLOOKUP($D32&amp;J32&amp;$E32,CHOOSE({1,2},Emissionsfaktoren!$A$30:$A$504&amp;Emissionsfaktoren!$B$30:$B$504&amp;Emissionsfaktoren!$C$30:$C$504,Emissionsfaktoren!$E$30:$E$504),2,0),"")))</f>
        <v/>
      </c>
      <c r="Q32" s="645" t="str" cm="1">
        <f t="array" ref="Q32">IF(K32=0,"",(IFERROR(VLOOKUP($D32&amp;K32&amp;$E32,CHOOSE({1,2},Emissionsfaktoren!$A$30:$A$504&amp;Emissionsfaktoren!$B$30:$B$504&amp;Emissionsfaktoren!$C$30:$C$504,Emissionsfaktoren!$E$30:$E$504),2,0),"")))</f>
        <v/>
      </c>
      <c r="R32" s="637" t="str">
        <f>IFERROR(L32*Kältemittel!D46,"")</f>
        <v/>
      </c>
      <c r="S32" s="340" t="str">
        <f>IFERROR(M32*Kältemittel!E46,"")</f>
        <v/>
      </c>
      <c r="T32" s="340" t="str">
        <f>IFERROR(N32*Kältemittel!F46,"")</f>
        <v/>
      </c>
      <c r="U32" s="340" t="str">
        <f>IFERROR(O32*Kältemittel!G46,"")</f>
        <v/>
      </c>
      <c r="V32" s="340" t="str">
        <f>IFERROR(P32*Kältemittel!H46,"")</f>
        <v/>
      </c>
      <c r="W32" s="341" t="str">
        <f>IFERROR(Q32*Kältemittel!I46,"")</f>
        <v/>
      </c>
    </row>
    <row r="33" spans="1:23" ht="19.7" customHeight="1" x14ac:dyDescent="0.2">
      <c r="A33" s="863"/>
      <c r="B33" s="866"/>
      <c r="C33" s="3" t="s">
        <v>493</v>
      </c>
      <c r="D33" s="3"/>
      <c r="E33" s="140" t="s">
        <v>476</v>
      </c>
      <c r="F33" s="393">
        <f>IF(_xlfn.MAXIFS(Emissionsfaktoren!$B$30:$B$599,Emissionsfaktoren!$B$30:$B$599,"&lt;="&amp;F$11,Emissionsfaktoren!$A$30:$A$599,$D33,Emissionsfaktoren!$C$30:$C$599,$E33)&gt;0,
_xlfn.MAXIFS(Emissionsfaktoren!$B$30:$B$599,Emissionsfaktoren!$B$30:$B$599,"&lt;="&amp;F$11,Emissionsfaktoren!$A$30:$A$599,$D33,Emissionsfaktoren!$C$30:$C$599,$E33),
_xlfn.MINIFS(Emissionsfaktoren!$B$30:$B$599,Emissionsfaktoren!$A$30:$A$599,$D33,Emissionsfaktoren!$C$30:$C$599,$E33))</f>
        <v>0</v>
      </c>
      <c r="G33" s="393">
        <f>IF(_xlfn.MAXIFS(Emissionsfaktoren!$B$30:$B$599,Emissionsfaktoren!$B$30:$B$599,"&lt;="&amp;G$11,Emissionsfaktoren!$A$30:$A$599,$D33,Emissionsfaktoren!$C$30:$C$599,$E33)&gt;0,
_xlfn.MAXIFS(Emissionsfaktoren!$B$30:$B$599,Emissionsfaktoren!$B$30:$B$599,"&lt;="&amp;G$11,Emissionsfaktoren!$A$30:$A$599,$D33,Emissionsfaktoren!$C$30:$C$599,$E33),
_xlfn.MINIFS(Emissionsfaktoren!$B$30:$B$599,Emissionsfaktoren!$A$30:$A$599,$D33,Emissionsfaktoren!$C$30:$C$599,$E33))</f>
        <v>0</v>
      </c>
      <c r="H33" s="393">
        <f>IF(_xlfn.MAXIFS(Emissionsfaktoren!$B$30:$B$599,Emissionsfaktoren!$B$30:$B$599,"&lt;="&amp;H$11,Emissionsfaktoren!$A$30:$A$599,$D33,Emissionsfaktoren!$C$30:$C$599,$E33)&gt;0,
_xlfn.MAXIFS(Emissionsfaktoren!$B$30:$B$599,Emissionsfaktoren!$B$30:$B$599,"&lt;="&amp;H$11,Emissionsfaktoren!$A$30:$A$599,$D33,Emissionsfaktoren!$C$30:$C$599,$E33),
_xlfn.MINIFS(Emissionsfaktoren!$B$30:$B$599,Emissionsfaktoren!$A$30:$A$599,$D33,Emissionsfaktoren!$C$30:$C$599,$E33))</f>
        <v>0</v>
      </c>
      <c r="I33" s="393">
        <f>IF(_xlfn.MAXIFS(Emissionsfaktoren!$B$30:$B$599,Emissionsfaktoren!$B$30:$B$599,"&lt;="&amp;I$11,Emissionsfaktoren!$A$30:$A$599,$D33,Emissionsfaktoren!$C$30:$C$599,$E33)&gt;0,
_xlfn.MAXIFS(Emissionsfaktoren!$B$30:$B$599,Emissionsfaktoren!$B$30:$B$599,"&lt;="&amp;I$11,Emissionsfaktoren!$A$30:$A$599,$D33,Emissionsfaktoren!$C$30:$C$599,$E33),
_xlfn.MINIFS(Emissionsfaktoren!$B$30:$B$599,Emissionsfaktoren!$A$30:$A$599,$D33,Emissionsfaktoren!$C$30:$C$599,$E33))</f>
        <v>0</v>
      </c>
      <c r="J33" s="393">
        <f>IF(_xlfn.MAXIFS(Emissionsfaktoren!$B$30:$B$599,Emissionsfaktoren!$B$30:$B$599,"&lt;="&amp;J$11,Emissionsfaktoren!$A$30:$A$599,$D33,Emissionsfaktoren!$C$30:$C$599,$E33)&gt;0,
_xlfn.MAXIFS(Emissionsfaktoren!$B$30:$B$599,Emissionsfaktoren!$B$30:$B$599,"&lt;="&amp;J$11,Emissionsfaktoren!$A$30:$A$599,$D33,Emissionsfaktoren!$C$30:$C$599,$E33),
_xlfn.MINIFS(Emissionsfaktoren!$B$30:$B$599,Emissionsfaktoren!$A$30:$A$599,$D33,Emissionsfaktoren!$C$30:$C$599,$E33))</f>
        <v>0</v>
      </c>
      <c r="K33" s="599">
        <f>IF(_xlfn.MAXIFS(Emissionsfaktoren!$B$30:$B$599,Emissionsfaktoren!$B$30:$B$599,"&lt;="&amp;K$11,Emissionsfaktoren!$A$30:$A$599,$D33,Emissionsfaktoren!$C$30:$C$599,$E33)&gt;0,
_xlfn.MAXIFS(Emissionsfaktoren!$B$30:$B$599,Emissionsfaktoren!$B$30:$B$599,"&lt;="&amp;K$11,Emissionsfaktoren!$A$30:$A$599,$D33,Emissionsfaktoren!$C$30:$C$599,$E33),
_xlfn.MINIFS(Emissionsfaktoren!$B$30:$B$599,Emissionsfaktoren!$A$30:$A$599,$D33,Emissionsfaktoren!$C$30:$C$599,$E33))</f>
        <v>0</v>
      </c>
      <c r="L33" s="603" t="str" cm="1">
        <f t="array" ref="L33">IF(F33=0,"",(IFERROR(VLOOKUP($D33&amp;F33&amp;$E33,CHOOSE({1,2},Emissionsfaktoren!$A$30:$A$504&amp;Emissionsfaktoren!$B$30:$B$504&amp;Emissionsfaktoren!$C$30:$C$504,Emissionsfaktoren!$E$30:$E$504),2,0),"")))</f>
        <v/>
      </c>
      <c r="M33" s="603" t="str" cm="1">
        <f t="array" ref="M33">IF(G33=0,"",(IFERROR(VLOOKUP($D33&amp;G33&amp;$E33,CHOOSE({1,2},Emissionsfaktoren!$A$30:$A$504&amp;Emissionsfaktoren!$B$30:$B$504&amp;Emissionsfaktoren!$C$30:$C$504,Emissionsfaktoren!$E$30:$E$504),2,0),"")))</f>
        <v/>
      </c>
      <c r="N33" s="603" t="str" cm="1">
        <f t="array" ref="N33">IF(H33=0,"",(IFERROR(VLOOKUP($D33&amp;H33&amp;$E33,CHOOSE({1,2},Emissionsfaktoren!$A$30:$A$504&amp;Emissionsfaktoren!$B$30:$B$504&amp;Emissionsfaktoren!$C$30:$C$504,Emissionsfaktoren!$E$30:$E$504),2,0),"")))</f>
        <v/>
      </c>
      <c r="O33" s="603" t="str" cm="1">
        <f t="array" ref="O33">IF(I33=0,"",(IFERROR(VLOOKUP($D33&amp;I33&amp;$E33,CHOOSE({1,2},Emissionsfaktoren!$A$30:$A$504&amp;Emissionsfaktoren!$B$30:$B$504&amp;Emissionsfaktoren!$C$30:$C$504,Emissionsfaktoren!$E$30:$E$504),2,0),"")))</f>
        <v/>
      </c>
      <c r="P33" s="603" t="str" cm="1">
        <f t="array" ref="P33">IF(J33=0,"",(IFERROR(VLOOKUP($D33&amp;J33&amp;$E33,CHOOSE({1,2},Emissionsfaktoren!$A$30:$A$504&amp;Emissionsfaktoren!$B$30:$B$504&amp;Emissionsfaktoren!$C$30:$C$504,Emissionsfaktoren!$E$30:$E$504),2,0),"")))</f>
        <v/>
      </c>
      <c r="Q33" s="645" t="str" cm="1">
        <f t="array" ref="Q33">IF(K33=0,"",(IFERROR(VLOOKUP($D33&amp;K33&amp;$E33,CHOOSE({1,2},Emissionsfaktoren!$A$30:$A$504&amp;Emissionsfaktoren!$B$30:$B$504&amp;Emissionsfaktoren!$C$30:$C$504,Emissionsfaktoren!$E$30:$E$504),2,0),"")))</f>
        <v/>
      </c>
      <c r="R33" s="637" t="str">
        <f>IFERROR(L33*Kältemittel!D47,"")</f>
        <v/>
      </c>
      <c r="S33" s="340" t="str">
        <f>IFERROR(M33*Kältemittel!E47,"")</f>
        <v/>
      </c>
      <c r="T33" s="340" t="str">
        <f>IFERROR(N33*Kältemittel!F47,"")</f>
        <v/>
      </c>
      <c r="U33" s="340" t="str">
        <f>IFERROR(O33*Kältemittel!G47,"")</f>
        <v/>
      </c>
      <c r="V33" s="340" t="str">
        <f>IFERROR(P33*Kältemittel!H47,"")</f>
        <v/>
      </c>
      <c r="W33" s="341" t="str">
        <f>IFERROR(Q33*Kältemittel!I47,"")</f>
        <v/>
      </c>
    </row>
    <row r="34" spans="1:23" ht="19.7" customHeight="1" x14ac:dyDescent="0.2">
      <c r="A34" s="863"/>
      <c r="B34" s="866"/>
      <c r="C34" s="3" t="s">
        <v>494</v>
      </c>
      <c r="D34" s="3"/>
      <c r="E34" s="140" t="s">
        <v>476</v>
      </c>
      <c r="F34" s="393">
        <f>IF(_xlfn.MAXIFS(Emissionsfaktoren!$B$30:$B$599,Emissionsfaktoren!$B$30:$B$599,"&lt;="&amp;F$11,Emissionsfaktoren!$A$30:$A$599,$D34,Emissionsfaktoren!$C$30:$C$599,$E34)&gt;0,
_xlfn.MAXIFS(Emissionsfaktoren!$B$30:$B$599,Emissionsfaktoren!$B$30:$B$599,"&lt;="&amp;F$11,Emissionsfaktoren!$A$30:$A$599,$D34,Emissionsfaktoren!$C$30:$C$599,$E34),
_xlfn.MINIFS(Emissionsfaktoren!$B$30:$B$599,Emissionsfaktoren!$A$30:$A$599,$D34,Emissionsfaktoren!$C$30:$C$599,$E34))</f>
        <v>0</v>
      </c>
      <c r="G34" s="393">
        <f>IF(_xlfn.MAXIFS(Emissionsfaktoren!$B$30:$B$599,Emissionsfaktoren!$B$30:$B$599,"&lt;="&amp;G$11,Emissionsfaktoren!$A$30:$A$599,$D34,Emissionsfaktoren!$C$30:$C$599,$E34)&gt;0,
_xlfn.MAXIFS(Emissionsfaktoren!$B$30:$B$599,Emissionsfaktoren!$B$30:$B$599,"&lt;="&amp;G$11,Emissionsfaktoren!$A$30:$A$599,$D34,Emissionsfaktoren!$C$30:$C$599,$E34),
_xlfn.MINIFS(Emissionsfaktoren!$B$30:$B$599,Emissionsfaktoren!$A$30:$A$599,$D34,Emissionsfaktoren!$C$30:$C$599,$E34))</f>
        <v>0</v>
      </c>
      <c r="H34" s="393">
        <f>IF(_xlfn.MAXIFS(Emissionsfaktoren!$B$30:$B$599,Emissionsfaktoren!$B$30:$B$599,"&lt;="&amp;H$11,Emissionsfaktoren!$A$30:$A$599,$D34,Emissionsfaktoren!$C$30:$C$599,$E34)&gt;0,
_xlfn.MAXIFS(Emissionsfaktoren!$B$30:$B$599,Emissionsfaktoren!$B$30:$B$599,"&lt;="&amp;H$11,Emissionsfaktoren!$A$30:$A$599,$D34,Emissionsfaktoren!$C$30:$C$599,$E34),
_xlfn.MINIFS(Emissionsfaktoren!$B$30:$B$599,Emissionsfaktoren!$A$30:$A$599,$D34,Emissionsfaktoren!$C$30:$C$599,$E34))</f>
        <v>0</v>
      </c>
      <c r="I34" s="393">
        <f>IF(_xlfn.MAXIFS(Emissionsfaktoren!$B$30:$B$599,Emissionsfaktoren!$B$30:$B$599,"&lt;="&amp;I$11,Emissionsfaktoren!$A$30:$A$599,$D34,Emissionsfaktoren!$C$30:$C$599,$E34)&gt;0,
_xlfn.MAXIFS(Emissionsfaktoren!$B$30:$B$599,Emissionsfaktoren!$B$30:$B$599,"&lt;="&amp;I$11,Emissionsfaktoren!$A$30:$A$599,$D34,Emissionsfaktoren!$C$30:$C$599,$E34),
_xlfn.MINIFS(Emissionsfaktoren!$B$30:$B$599,Emissionsfaktoren!$A$30:$A$599,$D34,Emissionsfaktoren!$C$30:$C$599,$E34))</f>
        <v>0</v>
      </c>
      <c r="J34" s="393">
        <f>IF(_xlfn.MAXIFS(Emissionsfaktoren!$B$30:$B$599,Emissionsfaktoren!$B$30:$B$599,"&lt;="&amp;J$11,Emissionsfaktoren!$A$30:$A$599,$D34,Emissionsfaktoren!$C$30:$C$599,$E34)&gt;0,
_xlfn.MAXIFS(Emissionsfaktoren!$B$30:$B$599,Emissionsfaktoren!$B$30:$B$599,"&lt;="&amp;J$11,Emissionsfaktoren!$A$30:$A$599,$D34,Emissionsfaktoren!$C$30:$C$599,$E34),
_xlfn.MINIFS(Emissionsfaktoren!$B$30:$B$599,Emissionsfaktoren!$A$30:$A$599,$D34,Emissionsfaktoren!$C$30:$C$599,$E34))</f>
        <v>0</v>
      </c>
      <c r="K34" s="599">
        <f>IF(_xlfn.MAXIFS(Emissionsfaktoren!$B$30:$B$599,Emissionsfaktoren!$B$30:$B$599,"&lt;="&amp;K$11,Emissionsfaktoren!$A$30:$A$599,$D34,Emissionsfaktoren!$C$30:$C$599,$E34)&gt;0,
_xlfn.MAXIFS(Emissionsfaktoren!$B$30:$B$599,Emissionsfaktoren!$B$30:$B$599,"&lt;="&amp;K$11,Emissionsfaktoren!$A$30:$A$599,$D34,Emissionsfaktoren!$C$30:$C$599,$E34),
_xlfn.MINIFS(Emissionsfaktoren!$B$30:$B$599,Emissionsfaktoren!$A$30:$A$599,$D34,Emissionsfaktoren!$C$30:$C$599,$E34))</f>
        <v>0</v>
      </c>
      <c r="L34" s="603" t="str" cm="1">
        <f t="array" ref="L34">IF(F34=0,"",(IFERROR(VLOOKUP($D34&amp;F34&amp;$E34,CHOOSE({1,2},Emissionsfaktoren!$A$30:$A$504&amp;Emissionsfaktoren!$B$30:$B$504&amp;Emissionsfaktoren!$C$30:$C$504,Emissionsfaktoren!$E$30:$E$504),2,0),"")))</f>
        <v/>
      </c>
      <c r="M34" s="603" t="str" cm="1">
        <f t="array" ref="M34">IF(G34=0,"",(IFERROR(VLOOKUP($D34&amp;G34&amp;$E34,CHOOSE({1,2},Emissionsfaktoren!$A$30:$A$504&amp;Emissionsfaktoren!$B$30:$B$504&amp;Emissionsfaktoren!$C$30:$C$504,Emissionsfaktoren!$E$30:$E$504),2,0),"")))</f>
        <v/>
      </c>
      <c r="N34" s="603" t="str" cm="1">
        <f t="array" ref="N34">IF(H34=0,"",(IFERROR(VLOOKUP($D34&amp;H34&amp;$E34,CHOOSE({1,2},Emissionsfaktoren!$A$30:$A$504&amp;Emissionsfaktoren!$B$30:$B$504&amp;Emissionsfaktoren!$C$30:$C$504,Emissionsfaktoren!$E$30:$E$504),2,0),"")))</f>
        <v/>
      </c>
      <c r="O34" s="603" t="str" cm="1">
        <f t="array" ref="O34">IF(I34=0,"",(IFERROR(VLOOKUP($D34&amp;I34&amp;$E34,CHOOSE({1,2},Emissionsfaktoren!$A$30:$A$504&amp;Emissionsfaktoren!$B$30:$B$504&amp;Emissionsfaktoren!$C$30:$C$504,Emissionsfaktoren!$E$30:$E$504),2,0),"")))</f>
        <v/>
      </c>
      <c r="P34" s="603" t="str" cm="1">
        <f t="array" ref="P34">IF(J34=0,"",(IFERROR(VLOOKUP($D34&amp;J34&amp;$E34,CHOOSE({1,2},Emissionsfaktoren!$A$30:$A$504&amp;Emissionsfaktoren!$B$30:$B$504&amp;Emissionsfaktoren!$C$30:$C$504,Emissionsfaktoren!$E$30:$E$504),2,0),"")))</f>
        <v/>
      </c>
      <c r="Q34" s="645" t="str" cm="1">
        <f t="array" ref="Q34">IF(K34=0,"",(IFERROR(VLOOKUP($D34&amp;K34&amp;$E34,CHOOSE({1,2},Emissionsfaktoren!$A$30:$A$504&amp;Emissionsfaktoren!$B$30:$B$504&amp;Emissionsfaktoren!$C$30:$C$504,Emissionsfaktoren!$E$30:$E$504),2,0),"")))</f>
        <v/>
      </c>
      <c r="R34" s="637" t="str">
        <f>IFERROR(L34*Kältemittel!D48,"")</f>
        <v/>
      </c>
      <c r="S34" s="340" t="str">
        <f>IFERROR(M34*Kältemittel!E48,"")</f>
        <v/>
      </c>
      <c r="T34" s="340" t="str">
        <f>IFERROR(N34*Kältemittel!F48,"")</f>
        <v/>
      </c>
      <c r="U34" s="340" t="str">
        <f>IFERROR(O34*Kältemittel!G48,"")</f>
        <v/>
      </c>
      <c r="V34" s="340" t="str">
        <f>IFERROR(P34*Kältemittel!H48,"")</f>
        <v/>
      </c>
      <c r="W34" s="341" t="str">
        <f>IFERROR(Q34*Kältemittel!I48,"")</f>
        <v/>
      </c>
    </row>
    <row r="35" spans="1:23" ht="19.7" customHeight="1" x14ac:dyDescent="0.2">
      <c r="A35" s="863"/>
      <c r="B35" s="866"/>
      <c r="C35" s="3" t="s">
        <v>495</v>
      </c>
      <c r="D35" s="3"/>
      <c r="E35" s="140" t="s">
        <v>476</v>
      </c>
      <c r="F35" s="393">
        <f>IF(_xlfn.MAXIFS(Emissionsfaktoren!$B$30:$B$599,Emissionsfaktoren!$B$30:$B$599,"&lt;="&amp;F$11,Emissionsfaktoren!$A$30:$A$599,$D35,Emissionsfaktoren!$C$30:$C$599,$E35)&gt;0,
_xlfn.MAXIFS(Emissionsfaktoren!$B$30:$B$599,Emissionsfaktoren!$B$30:$B$599,"&lt;="&amp;F$11,Emissionsfaktoren!$A$30:$A$599,$D35,Emissionsfaktoren!$C$30:$C$599,$E35),
_xlfn.MINIFS(Emissionsfaktoren!$B$30:$B$599,Emissionsfaktoren!$A$30:$A$599,$D35,Emissionsfaktoren!$C$30:$C$599,$E35))</f>
        <v>0</v>
      </c>
      <c r="G35" s="393">
        <f>IF(_xlfn.MAXIFS(Emissionsfaktoren!$B$30:$B$599,Emissionsfaktoren!$B$30:$B$599,"&lt;="&amp;G$11,Emissionsfaktoren!$A$30:$A$599,$D35,Emissionsfaktoren!$C$30:$C$599,$E35)&gt;0,
_xlfn.MAXIFS(Emissionsfaktoren!$B$30:$B$599,Emissionsfaktoren!$B$30:$B$599,"&lt;="&amp;G$11,Emissionsfaktoren!$A$30:$A$599,$D35,Emissionsfaktoren!$C$30:$C$599,$E35),
_xlfn.MINIFS(Emissionsfaktoren!$B$30:$B$599,Emissionsfaktoren!$A$30:$A$599,$D35,Emissionsfaktoren!$C$30:$C$599,$E35))</f>
        <v>0</v>
      </c>
      <c r="H35" s="393">
        <f>IF(_xlfn.MAXIFS(Emissionsfaktoren!$B$30:$B$599,Emissionsfaktoren!$B$30:$B$599,"&lt;="&amp;H$11,Emissionsfaktoren!$A$30:$A$599,$D35,Emissionsfaktoren!$C$30:$C$599,$E35)&gt;0,
_xlfn.MAXIFS(Emissionsfaktoren!$B$30:$B$599,Emissionsfaktoren!$B$30:$B$599,"&lt;="&amp;H$11,Emissionsfaktoren!$A$30:$A$599,$D35,Emissionsfaktoren!$C$30:$C$599,$E35),
_xlfn.MINIFS(Emissionsfaktoren!$B$30:$B$599,Emissionsfaktoren!$A$30:$A$599,$D35,Emissionsfaktoren!$C$30:$C$599,$E35))</f>
        <v>0</v>
      </c>
      <c r="I35" s="393">
        <f>IF(_xlfn.MAXIFS(Emissionsfaktoren!$B$30:$B$599,Emissionsfaktoren!$B$30:$B$599,"&lt;="&amp;I$11,Emissionsfaktoren!$A$30:$A$599,$D35,Emissionsfaktoren!$C$30:$C$599,$E35)&gt;0,
_xlfn.MAXIFS(Emissionsfaktoren!$B$30:$B$599,Emissionsfaktoren!$B$30:$B$599,"&lt;="&amp;I$11,Emissionsfaktoren!$A$30:$A$599,$D35,Emissionsfaktoren!$C$30:$C$599,$E35),
_xlfn.MINIFS(Emissionsfaktoren!$B$30:$B$599,Emissionsfaktoren!$A$30:$A$599,$D35,Emissionsfaktoren!$C$30:$C$599,$E35))</f>
        <v>0</v>
      </c>
      <c r="J35" s="393">
        <f>IF(_xlfn.MAXIFS(Emissionsfaktoren!$B$30:$B$599,Emissionsfaktoren!$B$30:$B$599,"&lt;="&amp;J$11,Emissionsfaktoren!$A$30:$A$599,$D35,Emissionsfaktoren!$C$30:$C$599,$E35)&gt;0,
_xlfn.MAXIFS(Emissionsfaktoren!$B$30:$B$599,Emissionsfaktoren!$B$30:$B$599,"&lt;="&amp;J$11,Emissionsfaktoren!$A$30:$A$599,$D35,Emissionsfaktoren!$C$30:$C$599,$E35),
_xlfn.MINIFS(Emissionsfaktoren!$B$30:$B$599,Emissionsfaktoren!$A$30:$A$599,$D35,Emissionsfaktoren!$C$30:$C$599,$E35))</f>
        <v>0</v>
      </c>
      <c r="K35" s="599">
        <f>IF(_xlfn.MAXIFS(Emissionsfaktoren!$B$30:$B$599,Emissionsfaktoren!$B$30:$B$599,"&lt;="&amp;K$11,Emissionsfaktoren!$A$30:$A$599,$D35,Emissionsfaktoren!$C$30:$C$599,$E35)&gt;0,
_xlfn.MAXIFS(Emissionsfaktoren!$B$30:$B$599,Emissionsfaktoren!$B$30:$B$599,"&lt;="&amp;K$11,Emissionsfaktoren!$A$30:$A$599,$D35,Emissionsfaktoren!$C$30:$C$599,$E35),
_xlfn.MINIFS(Emissionsfaktoren!$B$30:$B$599,Emissionsfaktoren!$A$30:$A$599,$D35,Emissionsfaktoren!$C$30:$C$599,$E35))</f>
        <v>0</v>
      </c>
      <c r="L35" s="603" t="str" cm="1">
        <f t="array" ref="L35">IF(F35=0,"",(IFERROR(VLOOKUP($D35&amp;F35&amp;$E35,CHOOSE({1,2},Emissionsfaktoren!$A$30:$A$504&amp;Emissionsfaktoren!$B$30:$B$504&amp;Emissionsfaktoren!$C$30:$C$504,Emissionsfaktoren!$E$30:$E$504),2,0),"")))</f>
        <v/>
      </c>
      <c r="M35" s="603" t="str" cm="1">
        <f t="array" ref="M35">IF(G35=0,"",(IFERROR(VLOOKUP($D35&amp;G35&amp;$E35,CHOOSE({1,2},Emissionsfaktoren!$A$30:$A$504&amp;Emissionsfaktoren!$B$30:$B$504&amp;Emissionsfaktoren!$C$30:$C$504,Emissionsfaktoren!$E$30:$E$504),2,0),"")))</f>
        <v/>
      </c>
      <c r="N35" s="603" t="str" cm="1">
        <f t="array" ref="N35">IF(H35=0,"",(IFERROR(VLOOKUP($D35&amp;H35&amp;$E35,CHOOSE({1,2},Emissionsfaktoren!$A$30:$A$504&amp;Emissionsfaktoren!$B$30:$B$504&amp;Emissionsfaktoren!$C$30:$C$504,Emissionsfaktoren!$E$30:$E$504),2,0),"")))</f>
        <v/>
      </c>
      <c r="O35" s="603" t="str" cm="1">
        <f t="array" ref="O35">IF(I35=0,"",(IFERROR(VLOOKUP($D35&amp;I35&amp;$E35,CHOOSE({1,2},Emissionsfaktoren!$A$30:$A$504&amp;Emissionsfaktoren!$B$30:$B$504&amp;Emissionsfaktoren!$C$30:$C$504,Emissionsfaktoren!$E$30:$E$504),2,0),"")))</f>
        <v/>
      </c>
      <c r="P35" s="603" t="str" cm="1">
        <f t="array" ref="P35">IF(J35=0,"",(IFERROR(VLOOKUP($D35&amp;J35&amp;$E35,CHOOSE({1,2},Emissionsfaktoren!$A$30:$A$504&amp;Emissionsfaktoren!$B$30:$B$504&amp;Emissionsfaktoren!$C$30:$C$504,Emissionsfaktoren!$E$30:$E$504),2,0),"")))</f>
        <v/>
      </c>
      <c r="Q35" s="645" t="str" cm="1">
        <f t="array" ref="Q35">IF(K35=0,"",(IFERROR(VLOOKUP($D35&amp;K35&amp;$E35,CHOOSE({1,2},Emissionsfaktoren!$A$30:$A$504&amp;Emissionsfaktoren!$B$30:$B$504&amp;Emissionsfaktoren!$C$30:$C$504,Emissionsfaktoren!$E$30:$E$504),2,0),"")))</f>
        <v/>
      </c>
      <c r="R35" s="637" t="str">
        <f>IFERROR(L35*Kältemittel!D49,"")</f>
        <v/>
      </c>
      <c r="S35" s="340" t="str">
        <f>IFERROR(M35*Kältemittel!E49,"")</f>
        <v/>
      </c>
      <c r="T35" s="340" t="str">
        <f>IFERROR(N35*Kältemittel!F49,"")</f>
        <v/>
      </c>
      <c r="U35" s="340" t="str">
        <f>IFERROR(O35*Kältemittel!G49,"")</f>
        <v/>
      </c>
      <c r="V35" s="340" t="str">
        <f>IFERROR(P35*Kältemittel!H49,"")</f>
        <v/>
      </c>
      <c r="W35" s="341" t="str">
        <f>IFERROR(Q35*Kältemittel!I49,"")</f>
        <v/>
      </c>
    </row>
    <row r="36" spans="1:23" ht="19.7" customHeight="1" x14ac:dyDescent="0.2">
      <c r="A36" s="863"/>
      <c r="B36" s="866"/>
      <c r="C36" s="3" t="s">
        <v>496</v>
      </c>
      <c r="D36" s="3"/>
      <c r="E36" s="140" t="s">
        <v>476</v>
      </c>
      <c r="F36" s="393">
        <f>IF(_xlfn.MAXIFS(Emissionsfaktoren!$B$30:$B$599,Emissionsfaktoren!$B$30:$B$599,"&lt;="&amp;F$11,Emissionsfaktoren!$A$30:$A$599,$D36,Emissionsfaktoren!$C$30:$C$599,$E36)&gt;0,
_xlfn.MAXIFS(Emissionsfaktoren!$B$30:$B$599,Emissionsfaktoren!$B$30:$B$599,"&lt;="&amp;F$11,Emissionsfaktoren!$A$30:$A$599,$D36,Emissionsfaktoren!$C$30:$C$599,$E36),
_xlfn.MINIFS(Emissionsfaktoren!$B$30:$B$599,Emissionsfaktoren!$A$30:$A$599,$D36,Emissionsfaktoren!$C$30:$C$599,$E36))</f>
        <v>0</v>
      </c>
      <c r="G36" s="393">
        <f>IF(_xlfn.MAXIFS(Emissionsfaktoren!$B$30:$B$599,Emissionsfaktoren!$B$30:$B$599,"&lt;="&amp;G$11,Emissionsfaktoren!$A$30:$A$599,$D36,Emissionsfaktoren!$C$30:$C$599,$E36)&gt;0,
_xlfn.MAXIFS(Emissionsfaktoren!$B$30:$B$599,Emissionsfaktoren!$B$30:$B$599,"&lt;="&amp;G$11,Emissionsfaktoren!$A$30:$A$599,$D36,Emissionsfaktoren!$C$30:$C$599,$E36),
_xlfn.MINIFS(Emissionsfaktoren!$B$30:$B$599,Emissionsfaktoren!$A$30:$A$599,$D36,Emissionsfaktoren!$C$30:$C$599,$E36))</f>
        <v>0</v>
      </c>
      <c r="H36" s="393">
        <f>IF(_xlfn.MAXIFS(Emissionsfaktoren!$B$30:$B$599,Emissionsfaktoren!$B$30:$B$599,"&lt;="&amp;H$11,Emissionsfaktoren!$A$30:$A$599,$D36,Emissionsfaktoren!$C$30:$C$599,$E36)&gt;0,
_xlfn.MAXIFS(Emissionsfaktoren!$B$30:$B$599,Emissionsfaktoren!$B$30:$B$599,"&lt;="&amp;H$11,Emissionsfaktoren!$A$30:$A$599,$D36,Emissionsfaktoren!$C$30:$C$599,$E36),
_xlfn.MINIFS(Emissionsfaktoren!$B$30:$B$599,Emissionsfaktoren!$A$30:$A$599,$D36,Emissionsfaktoren!$C$30:$C$599,$E36))</f>
        <v>0</v>
      </c>
      <c r="I36" s="393">
        <f>IF(_xlfn.MAXIFS(Emissionsfaktoren!$B$30:$B$599,Emissionsfaktoren!$B$30:$B$599,"&lt;="&amp;I$11,Emissionsfaktoren!$A$30:$A$599,$D36,Emissionsfaktoren!$C$30:$C$599,$E36)&gt;0,
_xlfn.MAXIFS(Emissionsfaktoren!$B$30:$B$599,Emissionsfaktoren!$B$30:$B$599,"&lt;="&amp;I$11,Emissionsfaktoren!$A$30:$A$599,$D36,Emissionsfaktoren!$C$30:$C$599,$E36),
_xlfn.MINIFS(Emissionsfaktoren!$B$30:$B$599,Emissionsfaktoren!$A$30:$A$599,$D36,Emissionsfaktoren!$C$30:$C$599,$E36))</f>
        <v>0</v>
      </c>
      <c r="J36" s="393">
        <f>IF(_xlfn.MAXIFS(Emissionsfaktoren!$B$30:$B$599,Emissionsfaktoren!$B$30:$B$599,"&lt;="&amp;J$11,Emissionsfaktoren!$A$30:$A$599,$D36,Emissionsfaktoren!$C$30:$C$599,$E36)&gt;0,
_xlfn.MAXIFS(Emissionsfaktoren!$B$30:$B$599,Emissionsfaktoren!$B$30:$B$599,"&lt;="&amp;J$11,Emissionsfaktoren!$A$30:$A$599,$D36,Emissionsfaktoren!$C$30:$C$599,$E36),
_xlfn.MINIFS(Emissionsfaktoren!$B$30:$B$599,Emissionsfaktoren!$A$30:$A$599,$D36,Emissionsfaktoren!$C$30:$C$599,$E36))</f>
        <v>0</v>
      </c>
      <c r="K36" s="599">
        <f>IF(_xlfn.MAXIFS(Emissionsfaktoren!$B$30:$B$599,Emissionsfaktoren!$B$30:$B$599,"&lt;="&amp;K$11,Emissionsfaktoren!$A$30:$A$599,$D36,Emissionsfaktoren!$C$30:$C$599,$E36)&gt;0,
_xlfn.MAXIFS(Emissionsfaktoren!$B$30:$B$599,Emissionsfaktoren!$B$30:$B$599,"&lt;="&amp;K$11,Emissionsfaktoren!$A$30:$A$599,$D36,Emissionsfaktoren!$C$30:$C$599,$E36),
_xlfn.MINIFS(Emissionsfaktoren!$B$30:$B$599,Emissionsfaktoren!$A$30:$A$599,$D36,Emissionsfaktoren!$C$30:$C$599,$E36))</f>
        <v>0</v>
      </c>
      <c r="L36" s="603" t="str" cm="1">
        <f t="array" ref="L36">IF(F36=0,"",(IFERROR(VLOOKUP($D36&amp;F36&amp;$E36,CHOOSE({1,2},Emissionsfaktoren!$A$30:$A$504&amp;Emissionsfaktoren!$B$30:$B$504&amp;Emissionsfaktoren!$C$30:$C$504,Emissionsfaktoren!$E$30:$E$504),2,0),"")))</f>
        <v/>
      </c>
      <c r="M36" s="603" t="str" cm="1">
        <f t="array" ref="M36">IF(G36=0,"",(IFERROR(VLOOKUP($D36&amp;G36&amp;$E36,CHOOSE({1,2},Emissionsfaktoren!$A$30:$A$504&amp;Emissionsfaktoren!$B$30:$B$504&amp;Emissionsfaktoren!$C$30:$C$504,Emissionsfaktoren!$E$30:$E$504),2,0),"")))</f>
        <v/>
      </c>
      <c r="N36" s="603" t="str" cm="1">
        <f t="array" ref="N36">IF(H36=0,"",(IFERROR(VLOOKUP($D36&amp;H36&amp;$E36,CHOOSE({1,2},Emissionsfaktoren!$A$30:$A$504&amp;Emissionsfaktoren!$B$30:$B$504&amp;Emissionsfaktoren!$C$30:$C$504,Emissionsfaktoren!$E$30:$E$504),2,0),"")))</f>
        <v/>
      </c>
      <c r="O36" s="603" t="str" cm="1">
        <f t="array" ref="O36">IF(I36=0,"",(IFERROR(VLOOKUP($D36&amp;I36&amp;$E36,CHOOSE({1,2},Emissionsfaktoren!$A$30:$A$504&amp;Emissionsfaktoren!$B$30:$B$504&amp;Emissionsfaktoren!$C$30:$C$504,Emissionsfaktoren!$E$30:$E$504),2,0),"")))</f>
        <v/>
      </c>
      <c r="P36" s="603" t="str" cm="1">
        <f t="array" ref="P36">IF(J36=0,"",(IFERROR(VLOOKUP($D36&amp;J36&amp;$E36,CHOOSE({1,2},Emissionsfaktoren!$A$30:$A$504&amp;Emissionsfaktoren!$B$30:$B$504&amp;Emissionsfaktoren!$C$30:$C$504,Emissionsfaktoren!$E$30:$E$504),2,0),"")))</f>
        <v/>
      </c>
      <c r="Q36" s="645" t="str" cm="1">
        <f t="array" ref="Q36">IF(K36=0,"",(IFERROR(VLOOKUP($D36&amp;K36&amp;$E36,CHOOSE({1,2},Emissionsfaktoren!$A$30:$A$504&amp;Emissionsfaktoren!$B$30:$B$504&amp;Emissionsfaktoren!$C$30:$C$504,Emissionsfaktoren!$E$30:$E$504),2,0),"")))</f>
        <v/>
      </c>
      <c r="R36" s="637" t="str">
        <f>IFERROR(L36*Kältemittel!D50,"")</f>
        <v/>
      </c>
      <c r="S36" s="340" t="str">
        <f>IFERROR(M36*Kältemittel!E50,"")</f>
        <v/>
      </c>
      <c r="T36" s="340" t="str">
        <f>IFERROR(N36*Kältemittel!F50,"")</f>
        <v/>
      </c>
      <c r="U36" s="340" t="str">
        <f>IFERROR(O36*Kältemittel!G50,"")</f>
        <v/>
      </c>
      <c r="V36" s="340" t="str">
        <f>IFERROR(P36*Kältemittel!H50,"")</f>
        <v/>
      </c>
      <c r="W36" s="341" t="str">
        <f>IFERROR(Q36*Kältemittel!I50,"")</f>
        <v/>
      </c>
    </row>
    <row r="37" spans="1:23" ht="19.7" customHeight="1" x14ac:dyDescent="0.2">
      <c r="A37" s="863"/>
      <c r="B37" s="866"/>
      <c r="C37" s="3" t="s">
        <v>497</v>
      </c>
      <c r="D37" s="140"/>
      <c r="E37" s="140" t="s">
        <v>476</v>
      </c>
      <c r="F37" s="393">
        <f>IF(_xlfn.MAXIFS(Emissionsfaktoren!$B$30:$B$599,Emissionsfaktoren!$B$30:$B$599,"&lt;="&amp;F$11,Emissionsfaktoren!$A$30:$A$599,$D37,Emissionsfaktoren!$C$30:$C$599,$E37)&gt;0,
_xlfn.MAXIFS(Emissionsfaktoren!$B$30:$B$599,Emissionsfaktoren!$B$30:$B$599,"&lt;="&amp;F$11,Emissionsfaktoren!$A$30:$A$599,$D37,Emissionsfaktoren!$C$30:$C$599,$E37),
_xlfn.MINIFS(Emissionsfaktoren!$B$30:$B$599,Emissionsfaktoren!$A$30:$A$599,$D37,Emissionsfaktoren!$C$30:$C$599,$E37))</f>
        <v>0</v>
      </c>
      <c r="G37" s="393">
        <f>IF(_xlfn.MAXIFS(Emissionsfaktoren!$B$30:$B$599,Emissionsfaktoren!$B$30:$B$599,"&lt;="&amp;G$11,Emissionsfaktoren!$A$30:$A$599,$D37,Emissionsfaktoren!$C$30:$C$599,$E37)&gt;0,
_xlfn.MAXIFS(Emissionsfaktoren!$B$30:$B$599,Emissionsfaktoren!$B$30:$B$599,"&lt;="&amp;G$11,Emissionsfaktoren!$A$30:$A$599,$D37,Emissionsfaktoren!$C$30:$C$599,$E37),
_xlfn.MINIFS(Emissionsfaktoren!$B$30:$B$599,Emissionsfaktoren!$A$30:$A$599,$D37,Emissionsfaktoren!$C$30:$C$599,$E37))</f>
        <v>0</v>
      </c>
      <c r="H37" s="393">
        <f>IF(_xlfn.MAXIFS(Emissionsfaktoren!$B$30:$B$599,Emissionsfaktoren!$B$30:$B$599,"&lt;="&amp;H$11,Emissionsfaktoren!$A$30:$A$599,$D37,Emissionsfaktoren!$C$30:$C$599,$E37)&gt;0,
_xlfn.MAXIFS(Emissionsfaktoren!$B$30:$B$599,Emissionsfaktoren!$B$30:$B$599,"&lt;="&amp;H$11,Emissionsfaktoren!$A$30:$A$599,$D37,Emissionsfaktoren!$C$30:$C$599,$E37),
_xlfn.MINIFS(Emissionsfaktoren!$B$30:$B$599,Emissionsfaktoren!$A$30:$A$599,$D37,Emissionsfaktoren!$C$30:$C$599,$E37))</f>
        <v>0</v>
      </c>
      <c r="I37" s="393">
        <f>IF(_xlfn.MAXIFS(Emissionsfaktoren!$B$30:$B$599,Emissionsfaktoren!$B$30:$B$599,"&lt;="&amp;I$11,Emissionsfaktoren!$A$30:$A$599,$D37,Emissionsfaktoren!$C$30:$C$599,$E37)&gt;0,
_xlfn.MAXIFS(Emissionsfaktoren!$B$30:$B$599,Emissionsfaktoren!$B$30:$B$599,"&lt;="&amp;I$11,Emissionsfaktoren!$A$30:$A$599,$D37,Emissionsfaktoren!$C$30:$C$599,$E37),
_xlfn.MINIFS(Emissionsfaktoren!$B$30:$B$599,Emissionsfaktoren!$A$30:$A$599,$D37,Emissionsfaktoren!$C$30:$C$599,$E37))</f>
        <v>0</v>
      </c>
      <c r="J37" s="393">
        <f>IF(_xlfn.MAXIFS(Emissionsfaktoren!$B$30:$B$599,Emissionsfaktoren!$B$30:$B$599,"&lt;="&amp;J$11,Emissionsfaktoren!$A$30:$A$599,$D37,Emissionsfaktoren!$C$30:$C$599,$E37)&gt;0,
_xlfn.MAXIFS(Emissionsfaktoren!$B$30:$B$599,Emissionsfaktoren!$B$30:$B$599,"&lt;="&amp;J$11,Emissionsfaktoren!$A$30:$A$599,$D37,Emissionsfaktoren!$C$30:$C$599,$E37),
_xlfn.MINIFS(Emissionsfaktoren!$B$30:$B$599,Emissionsfaktoren!$A$30:$A$599,$D37,Emissionsfaktoren!$C$30:$C$599,$E37))</f>
        <v>0</v>
      </c>
      <c r="K37" s="599">
        <f>IF(_xlfn.MAXIFS(Emissionsfaktoren!$B$30:$B$599,Emissionsfaktoren!$B$30:$B$599,"&lt;="&amp;K$11,Emissionsfaktoren!$A$30:$A$599,$D37,Emissionsfaktoren!$C$30:$C$599,$E37)&gt;0,
_xlfn.MAXIFS(Emissionsfaktoren!$B$30:$B$599,Emissionsfaktoren!$B$30:$B$599,"&lt;="&amp;K$11,Emissionsfaktoren!$A$30:$A$599,$D37,Emissionsfaktoren!$C$30:$C$599,$E37),
_xlfn.MINIFS(Emissionsfaktoren!$B$30:$B$599,Emissionsfaktoren!$A$30:$A$599,$D37,Emissionsfaktoren!$C$30:$C$599,$E37))</f>
        <v>0</v>
      </c>
      <c r="L37" s="603" t="str" cm="1">
        <f t="array" ref="L37">IF(F37=0,"",(IFERROR(VLOOKUP($D37&amp;F37&amp;$E37,CHOOSE({1,2},Emissionsfaktoren!$A$30:$A$504&amp;Emissionsfaktoren!$B$30:$B$504&amp;Emissionsfaktoren!$C$30:$C$504,Emissionsfaktoren!$E$30:$E$504),2,0),"")))</f>
        <v/>
      </c>
      <c r="M37" s="603" t="str" cm="1">
        <f t="array" ref="M37">IF(G37=0,"",(IFERROR(VLOOKUP($D37&amp;G37&amp;$E37,CHOOSE({1,2},Emissionsfaktoren!$A$30:$A$504&amp;Emissionsfaktoren!$B$30:$B$504&amp;Emissionsfaktoren!$C$30:$C$504,Emissionsfaktoren!$E$30:$E$504),2,0),"")))</f>
        <v/>
      </c>
      <c r="N37" s="603" t="str" cm="1">
        <f t="array" ref="N37">IF(H37=0,"",(IFERROR(VLOOKUP($D37&amp;H37&amp;$E37,CHOOSE({1,2},Emissionsfaktoren!$A$30:$A$504&amp;Emissionsfaktoren!$B$30:$B$504&amp;Emissionsfaktoren!$C$30:$C$504,Emissionsfaktoren!$E$30:$E$504),2,0),"")))</f>
        <v/>
      </c>
      <c r="O37" s="603" t="str" cm="1">
        <f t="array" ref="O37">IF(I37=0,"",(IFERROR(VLOOKUP($D37&amp;I37&amp;$E37,CHOOSE({1,2},Emissionsfaktoren!$A$30:$A$504&amp;Emissionsfaktoren!$B$30:$B$504&amp;Emissionsfaktoren!$C$30:$C$504,Emissionsfaktoren!$E$30:$E$504),2,0),"")))</f>
        <v/>
      </c>
      <c r="P37" s="603" t="str" cm="1">
        <f t="array" ref="P37">IF(J37=0,"",(IFERROR(VLOOKUP($D37&amp;J37&amp;$E37,CHOOSE({1,2},Emissionsfaktoren!$A$30:$A$504&amp;Emissionsfaktoren!$B$30:$B$504&amp;Emissionsfaktoren!$C$30:$C$504,Emissionsfaktoren!$E$30:$E$504),2,0),"")))</f>
        <v/>
      </c>
      <c r="Q37" s="645" t="str" cm="1">
        <f t="array" ref="Q37">IF(K37=0,"",(IFERROR(VLOOKUP($D37&amp;K37&amp;$E37,CHOOSE({1,2},Emissionsfaktoren!$A$30:$A$504&amp;Emissionsfaktoren!$B$30:$B$504&amp;Emissionsfaktoren!$C$30:$C$504,Emissionsfaktoren!$E$30:$E$504),2,0),"")))</f>
        <v/>
      </c>
      <c r="R37" s="637" t="str">
        <f>IFERROR(L37*Kältemittel!D51,"")</f>
        <v/>
      </c>
      <c r="S37" s="340" t="str">
        <f>IFERROR(M37*Kältemittel!E51,"")</f>
        <v/>
      </c>
      <c r="T37" s="340" t="str">
        <f>IFERROR(N37*Kältemittel!F51,"")</f>
        <v/>
      </c>
      <c r="U37" s="340" t="str">
        <f>IFERROR(O37*Kältemittel!G51,"")</f>
        <v/>
      </c>
      <c r="V37" s="340" t="str">
        <f>IFERROR(P37*Kältemittel!H51,"")</f>
        <v/>
      </c>
      <c r="W37" s="341" t="str">
        <f>IFERROR(Q37*Kältemittel!I51,"")</f>
        <v/>
      </c>
    </row>
    <row r="38" spans="1:23" ht="19.7" customHeight="1" x14ac:dyDescent="0.2">
      <c r="A38" s="863"/>
      <c r="B38" s="866"/>
      <c r="C38" s="3" t="s">
        <v>498</v>
      </c>
      <c r="D38" s="140"/>
      <c r="E38" s="140" t="s">
        <v>476</v>
      </c>
      <c r="F38" s="393">
        <f>IF(_xlfn.MAXIFS(Emissionsfaktoren!$B$30:$B$599,Emissionsfaktoren!$B$30:$B$599,"&lt;="&amp;F$11,Emissionsfaktoren!$A$30:$A$599,$D38,Emissionsfaktoren!$C$30:$C$599,$E38)&gt;0,
_xlfn.MAXIFS(Emissionsfaktoren!$B$30:$B$599,Emissionsfaktoren!$B$30:$B$599,"&lt;="&amp;F$11,Emissionsfaktoren!$A$30:$A$599,$D38,Emissionsfaktoren!$C$30:$C$599,$E38),
_xlfn.MINIFS(Emissionsfaktoren!$B$30:$B$599,Emissionsfaktoren!$A$30:$A$599,$D38,Emissionsfaktoren!$C$30:$C$599,$E38))</f>
        <v>0</v>
      </c>
      <c r="G38" s="393">
        <f>IF(_xlfn.MAXIFS(Emissionsfaktoren!$B$30:$B$599,Emissionsfaktoren!$B$30:$B$599,"&lt;="&amp;G$11,Emissionsfaktoren!$A$30:$A$599,$D38,Emissionsfaktoren!$C$30:$C$599,$E38)&gt;0,
_xlfn.MAXIFS(Emissionsfaktoren!$B$30:$B$599,Emissionsfaktoren!$B$30:$B$599,"&lt;="&amp;G$11,Emissionsfaktoren!$A$30:$A$599,$D38,Emissionsfaktoren!$C$30:$C$599,$E38),
_xlfn.MINIFS(Emissionsfaktoren!$B$30:$B$599,Emissionsfaktoren!$A$30:$A$599,$D38,Emissionsfaktoren!$C$30:$C$599,$E38))</f>
        <v>0</v>
      </c>
      <c r="H38" s="393">
        <f>IF(_xlfn.MAXIFS(Emissionsfaktoren!$B$30:$B$599,Emissionsfaktoren!$B$30:$B$599,"&lt;="&amp;H$11,Emissionsfaktoren!$A$30:$A$599,$D38,Emissionsfaktoren!$C$30:$C$599,$E38)&gt;0,
_xlfn.MAXIFS(Emissionsfaktoren!$B$30:$B$599,Emissionsfaktoren!$B$30:$B$599,"&lt;="&amp;H$11,Emissionsfaktoren!$A$30:$A$599,$D38,Emissionsfaktoren!$C$30:$C$599,$E38),
_xlfn.MINIFS(Emissionsfaktoren!$B$30:$B$599,Emissionsfaktoren!$A$30:$A$599,$D38,Emissionsfaktoren!$C$30:$C$599,$E38))</f>
        <v>0</v>
      </c>
      <c r="I38" s="393">
        <f>IF(_xlfn.MAXIFS(Emissionsfaktoren!$B$30:$B$599,Emissionsfaktoren!$B$30:$B$599,"&lt;="&amp;I$11,Emissionsfaktoren!$A$30:$A$599,$D38,Emissionsfaktoren!$C$30:$C$599,$E38)&gt;0,
_xlfn.MAXIFS(Emissionsfaktoren!$B$30:$B$599,Emissionsfaktoren!$B$30:$B$599,"&lt;="&amp;I$11,Emissionsfaktoren!$A$30:$A$599,$D38,Emissionsfaktoren!$C$30:$C$599,$E38),
_xlfn.MINIFS(Emissionsfaktoren!$B$30:$B$599,Emissionsfaktoren!$A$30:$A$599,$D38,Emissionsfaktoren!$C$30:$C$599,$E38))</f>
        <v>0</v>
      </c>
      <c r="J38" s="393">
        <f>IF(_xlfn.MAXIFS(Emissionsfaktoren!$B$30:$B$599,Emissionsfaktoren!$B$30:$B$599,"&lt;="&amp;J$11,Emissionsfaktoren!$A$30:$A$599,$D38,Emissionsfaktoren!$C$30:$C$599,$E38)&gt;0,
_xlfn.MAXIFS(Emissionsfaktoren!$B$30:$B$599,Emissionsfaktoren!$B$30:$B$599,"&lt;="&amp;J$11,Emissionsfaktoren!$A$30:$A$599,$D38,Emissionsfaktoren!$C$30:$C$599,$E38),
_xlfn.MINIFS(Emissionsfaktoren!$B$30:$B$599,Emissionsfaktoren!$A$30:$A$599,$D38,Emissionsfaktoren!$C$30:$C$599,$E38))</f>
        <v>0</v>
      </c>
      <c r="K38" s="599">
        <f>IF(_xlfn.MAXIFS(Emissionsfaktoren!$B$30:$B$599,Emissionsfaktoren!$B$30:$B$599,"&lt;="&amp;K$11,Emissionsfaktoren!$A$30:$A$599,$D38,Emissionsfaktoren!$C$30:$C$599,$E38)&gt;0,
_xlfn.MAXIFS(Emissionsfaktoren!$B$30:$B$599,Emissionsfaktoren!$B$30:$B$599,"&lt;="&amp;K$11,Emissionsfaktoren!$A$30:$A$599,$D38,Emissionsfaktoren!$C$30:$C$599,$E38),
_xlfn.MINIFS(Emissionsfaktoren!$B$30:$B$599,Emissionsfaktoren!$A$30:$A$599,$D38,Emissionsfaktoren!$C$30:$C$599,$E38))</f>
        <v>0</v>
      </c>
      <c r="L38" s="603" t="str" cm="1">
        <f t="array" ref="L38">IF(F38=0,"",(IFERROR(VLOOKUP($D38&amp;F38&amp;$E38,CHOOSE({1,2},Emissionsfaktoren!$A$30:$A$504&amp;Emissionsfaktoren!$B$30:$B$504&amp;Emissionsfaktoren!$C$30:$C$504,Emissionsfaktoren!$E$30:$E$504),2,0),"")))</f>
        <v/>
      </c>
      <c r="M38" s="603" t="str" cm="1">
        <f t="array" ref="M38">IF(G38=0,"",(IFERROR(VLOOKUP($D38&amp;G38&amp;$E38,CHOOSE({1,2},Emissionsfaktoren!$A$30:$A$504&amp;Emissionsfaktoren!$B$30:$B$504&amp;Emissionsfaktoren!$C$30:$C$504,Emissionsfaktoren!$E$30:$E$504),2,0),"")))</f>
        <v/>
      </c>
      <c r="N38" s="603" t="str" cm="1">
        <f t="array" ref="N38">IF(H38=0,"",(IFERROR(VLOOKUP($D38&amp;H38&amp;$E38,CHOOSE({1,2},Emissionsfaktoren!$A$30:$A$504&amp;Emissionsfaktoren!$B$30:$B$504&amp;Emissionsfaktoren!$C$30:$C$504,Emissionsfaktoren!$E$30:$E$504),2,0),"")))</f>
        <v/>
      </c>
      <c r="O38" s="603" t="str" cm="1">
        <f t="array" ref="O38">IF(I38=0,"",(IFERROR(VLOOKUP($D38&amp;I38&amp;$E38,CHOOSE({1,2},Emissionsfaktoren!$A$30:$A$504&amp;Emissionsfaktoren!$B$30:$B$504&amp;Emissionsfaktoren!$C$30:$C$504,Emissionsfaktoren!$E$30:$E$504),2,0),"")))</f>
        <v/>
      </c>
      <c r="P38" s="603" t="str" cm="1">
        <f t="array" ref="P38">IF(J38=0,"",(IFERROR(VLOOKUP($D38&amp;J38&amp;$E38,CHOOSE({1,2},Emissionsfaktoren!$A$30:$A$504&amp;Emissionsfaktoren!$B$30:$B$504&amp;Emissionsfaktoren!$C$30:$C$504,Emissionsfaktoren!$E$30:$E$504),2,0),"")))</f>
        <v/>
      </c>
      <c r="Q38" s="645" t="str" cm="1">
        <f t="array" ref="Q38">IF(K38=0,"",(IFERROR(VLOOKUP($D38&amp;K38&amp;$E38,CHOOSE({1,2},Emissionsfaktoren!$A$30:$A$504&amp;Emissionsfaktoren!$B$30:$B$504&amp;Emissionsfaktoren!$C$30:$C$504,Emissionsfaktoren!$E$30:$E$504),2,0),"")))</f>
        <v/>
      </c>
      <c r="R38" s="637" t="str">
        <f>IFERROR(L38*Kältemittel!D52,"")</f>
        <v/>
      </c>
      <c r="S38" s="340" t="str">
        <f>IFERROR(M38*Kältemittel!E52,"")</f>
        <v/>
      </c>
      <c r="T38" s="340" t="str">
        <f>IFERROR(N38*Kältemittel!F52,"")</f>
        <v/>
      </c>
      <c r="U38" s="340" t="str">
        <f>IFERROR(O38*Kältemittel!G52,"")</f>
        <v/>
      </c>
      <c r="V38" s="340" t="str">
        <f>IFERROR(P38*Kältemittel!H52,"")</f>
        <v/>
      </c>
      <c r="W38" s="341" t="str">
        <f>IFERROR(Q38*Kältemittel!I52,"")</f>
        <v/>
      </c>
    </row>
    <row r="39" spans="1:23" ht="19.7" customHeight="1" x14ac:dyDescent="0.2">
      <c r="A39" s="863"/>
      <c r="B39" s="866"/>
      <c r="C39" s="3" t="s">
        <v>499</v>
      </c>
      <c r="D39" s="140"/>
      <c r="E39" s="140" t="s">
        <v>476</v>
      </c>
      <c r="F39" s="393">
        <f>IF(_xlfn.MAXIFS(Emissionsfaktoren!$B$30:$B$599,Emissionsfaktoren!$B$30:$B$599,"&lt;="&amp;F$11,Emissionsfaktoren!$A$30:$A$599,$D39,Emissionsfaktoren!$C$30:$C$599,$E39)&gt;0,
_xlfn.MAXIFS(Emissionsfaktoren!$B$30:$B$599,Emissionsfaktoren!$B$30:$B$599,"&lt;="&amp;F$11,Emissionsfaktoren!$A$30:$A$599,$D39,Emissionsfaktoren!$C$30:$C$599,$E39),
_xlfn.MINIFS(Emissionsfaktoren!$B$30:$B$599,Emissionsfaktoren!$A$30:$A$599,$D39,Emissionsfaktoren!$C$30:$C$599,$E39))</f>
        <v>0</v>
      </c>
      <c r="G39" s="393">
        <f>IF(_xlfn.MAXIFS(Emissionsfaktoren!$B$30:$B$599,Emissionsfaktoren!$B$30:$B$599,"&lt;="&amp;G$11,Emissionsfaktoren!$A$30:$A$599,$D39,Emissionsfaktoren!$C$30:$C$599,$E39)&gt;0,
_xlfn.MAXIFS(Emissionsfaktoren!$B$30:$B$599,Emissionsfaktoren!$B$30:$B$599,"&lt;="&amp;G$11,Emissionsfaktoren!$A$30:$A$599,$D39,Emissionsfaktoren!$C$30:$C$599,$E39),
_xlfn.MINIFS(Emissionsfaktoren!$B$30:$B$599,Emissionsfaktoren!$A$30:$A$599,$D39,Emissionsfaktoren!$C$30:$C$599,$E39))</f>
        <v>0</v>
      </c>
      <c r="H39" s="393">
        <f>IF(_xlfn.MAXIFS(Emissionsfaktoren!$B$30:$B$599,Emissionsfaktoren!$B$30:$B$599,"&lt;="&amp;H$11,Emissionsfaktoren!$A$30:$A$599,$D39,Emissionsfaktoren!$C$30:$C$599,$E39)&gt;0,
_xlfn.MAXIFS(Emissionsfaktoren!$B$30:$B$599,Emissionsfaktoren!$B$30:$B$599,"&lt;="&amp;H$11,Emissionsfaktoren!$A$30:$A$599,$D39,Emissionsfaktoren!$C$30:$C$599,$E39),
_xlfn.MINIFS(Emissionsfaktoren!$B$30:$B$599,Emissionsfaktoren!$A$30:$A$599,$D39,Emissionsfaktoren!$C$30:$C$599,$E39))</f>
        <v>0</v>
      </c>
      <c r="I39" s="393">
        <f>IF(_xlfn.MAXIFS(Emissionsfaktoren!$B$30:$B$599,Emissionsfaktoren!$B$30:$B$599,"&lt;="&amp;I$11,Emissionsfaktoren!$A$30:$A$599,$D39,Emissionsfaktoren!$C$30:$C$599,$E39)&gt;0,
_xlfn.MAXIFS(Emissionsfaktoren!$B$30:$B$599,Emissionsfaktoren!$B$30:$B$599,"&lt;="&amp;I$11,Emissionsfaktoren!$A$30:$A$599,$D39,Emissionsfaktoren!$C$30:$C$599,$E39),
_xlfn.MINIFS(Emissionsfaktoren!$B$30:$B$599,Emissionsfaktoren!$A$30:$A$599,$D39,Emissionsfaktoren!$C$30:$C$599,$E39))</f>
        <v>0</v>
      </c>
      <c r="J39" s="393">
        <f>IF(_xlfn.MAXIFS(Emissionsfaktoren!$B$30:$B$599,Emissionsfaktoren!$B$30:$B$599,"&lt;="&amp;J$11,Emissionsfaktoren!$A$30:$A$599,$D39,Emissionsfaktoren!$C$30:$C$599,$E39)&gt;0,
_xlfn.MAXIFS(Emissionsfaktoren!$B$30:$B$599,Emissionsfaktoren!$B$30:$B$599,"&lt;="&amp;J$11,Emissionsfaktoren!$A$30:$A$599,$D39,Emissionsfaktoren!$C$30:$C$599,$E39),
_xlfn.MINIFS(Emissionsfaktoren!$B$30:$B$599,Emissionsfaktoren!$A$30:$A$599,$D39,Emissionsfaktoren!$C$30:$C$599,$E39))</f>
        <v>0</v>
      </c>
      <c r="K39" s="599">
        <f>IF(_xlfn.MAXIFS(Emissionsfaktoren!$B$30:$B$599,Emissionsfaktoren!$B$30:$B$599,"&lt;="&amp;K$11,Emissionsfaktoren!$A$30:$A$599,$D39,Emissionsfaktoren!$C$30:$C$599,$E39)&gt;0,
_xlfn.MAXIFS(Emissionsfaktoren!$B$30:$B$599,Emissionsfaktoren!$B$30:$B$599,"&lt;="&amp;K$11,Emissionsfaktoren!$A$30:$A$599,$D39,Emissionsfaktoren!$C$30:$C$599,$E39),
_xlfn.MINIFS(Emissionsfaktoren!$B$30:$B$599,Emissionsfaktoren!$A$30:$A$599,$D39,Emissionsfaktoren!$C$30:$C$599,$E39))</f>
        <v>0</v>
      </c>
      <c r="L39" s="603" t="str" cm="1">
        <f t="array" ref="L39">IF(F39=0,"",(IFERROR(VLOOKUP($D39&amp;F39&amp;$E39,CHOOSE({1,2},Emissionsfaktoren!$A$30:$A$504&amp;Emissionsfaktoren!$B$30:$B$504&amp;Emissionsfaktoren!$C$30:$C$504,Emissionsfaktoren!$E$30:$E$504),2,0),"")))</f>
        <v/>
      </c>
      <c r="M39" s="603" t="str" cm="1">
        <f t="array" ref="M39">IF(G39=0,"",(IFERROR(VLOOKUP($D39&amp;G39&amp;$E39,CHOOSE({1,2},Emissionsfaktoren!$A$30:$A$504&amp;Emissionsfaktoren!$B$30:$B$504&amp;Emissionsfaktoren!$C$30:$C$504,Emissionsfaktoren!$E$30:$E$504),2,0),"")))</f>
        <v/>
      </c>
      <c r="N39" s="603" t="str" cm="1">
        <f t="array" ref="N39">IF(H39=0,"",(IFERROR(VLOOKUP($D39&amp;H39&amp;$E39,CHOOSE({1,2},Emissionsfaktoren!$A$30:$A$504&amp;Emissionsfaktoren!$B$30:$B$504&amp;Emissionsfaktoren!$C$30:$C$504,Emissionsfaktoren!$E$30:$E$504),2,0),"")))</f>
        <v/>
      </c>
      <c r="O39" s="603" t="str" cm="1">
        <f t="array" ref="O39">IF(I39=0,"",(IFERROR(VLOOKUP($D39&amp;I39&amp;$E39,CHOOSE({1,2},Emissionsfaktoren!$A$30:$A$504&amp;Emissionsfaktoren!$B$30:$B$504&amp;Emissionsfaktoren!$C$30:$C$504,Emissionsfaktoren!$E$30:$E$504),2,0),"")))</f>
        <v/>
      </c>
      <c r="P39" s="603" t="str" cm="1">
        <f t="array" ref="P39">IF(J39=0,"",(IFERROR(VLOOKUP($D39&amp;J39&amp;$E39,CHOOSE({1,2},Emissionsfaktoren!$A$30:$A$504&amp;Emissionsfaktoren!$B$30:$B$504&amp;Emissionsfaktoren!$C$30:$C$504,Emissionsfaktoren!$E$30:$E$504),2,0),"")))</f>
        <v/>
      </c>
      <c r="Q39" s="645" t="str" cm="1">
        <f t="array" ref="Q39">IF(K39=0,"",(IFERROR(VLOOKUP($D39&amp;K39&amp;$E39,CHOOSE({1,2},Emissionsfaktoren!$A$30:$A$504&amp;Emissionsfaktoren!$B$30:$B$504&amp;Emissionsfaktoren!$C$30:$C$504,Emissionsfaktoren!$E$30:$E$504),2,0),"")))</f>
        <v/>
      </c>
      <c r="R39" s="637" t="str">
        <f>IFERROR(L39*Kältemittel!D53,"")</f>
        <v/>
      </c>
      <c r="S39" s="340" t="str">
        <f>IFERROR(M39*Kältemittel!E53,"")</f>
        <v/>
      </c>
      <c r="T39" s="340" t="str">
        <f>IFERROR(N39*Kältemittel!F53,"")</f>
        <v/>
      </c>
      <c r="U39" s="340" t="str">
        <f>IFERROR(O39*Kältemittel!G53,"")</f>
        <v/>
      </c>
      <c r="V39" s="340" t="str">
        <f>IFERROR(P39*Kältemittel!H53,"")</f>
        <v/>
      </c>
      <c r="W39" s="341" t="str">
        <f>IFERROR(Q39*Kältemittel!I53,"")</f>
        <v/>
      </c>
    </row>
    <row r="40" spans="1:23" ht="19.7" customHeight="1" x14ac:dyDescent="0.2">
      <c r="A40" s="863"/>
      <c r="B40" s="866"/>
      <c r="C40" s="3" t="s">
        <v>500</v>
      </c>
      <c r="D40" s="3"/>
      <c r="E40" s="140" t="s">
        <v>476</v>
      </c>
      <c r="F40" s="393">
        <f>IF(_xlfn.MAXIFS(Emissionsfaktoren!$B$30:$B$599,Emissionsfaktoren!$B$30:$B$599,"&lt;="&amp;F$11,Emissionsfaktoren!$A$30:$A$599,$D40,Emissionsfaktoren!$C$30:$C$599,$E40)&gt;0,
_xlfn.MAXIFS(Emissionsfaktoren!$B$30:$B$599,Emissionsfaktoren!$B$30:$B$599,"&lt;="&amp;F$11,Emissionsfaktoren!$A$30:$A$599,$D40,Emissionsfaktoren!$C$30:$C$599,$E40),
_xlfn.MINIFS(Emissionsfaktoren!$B$30:$B$599,Emissionsfaktoren!$A$30:$A$599,$D40,Emissionsfaktoren!$C$30:$C$599,$E40))</f>
        <v>0</v>
      </c>
      <c r="G40" s="393">
        <f>IF(_xlfn.MAXIFS(Emissionsfaktoren!$B$30:$B$599,Emissionsfaktoren!$B$30:$B$599,"&lt;="&amp;G$11,Emissionsfaktoren!$A$30:$A$599,$D40,Emissionsfaktoren!$C$30:$C$599,$E40)&gt;0,
_xlfn.MAXIFS(Emissionsfaktoren!$B$30:$B$599,Emissionsfaktoren!$B$30:$B$599,"&lt;="&amp;G$11,Emissionsfaktoren!$A$30:$A$599,$D40,Emissionsfaktoren!$C$30:$C$599,$E40),
_xlfn.MINIFS(Emissionsfaktoren!$B$30:$B$599,Emissionsfaktoren!$A$30:$A$599,$D40,Emissionsfaktoren!$C$30:$C$599,$E40))</f>
        <v>0</v>
      </c>
      <c r="H40" s="393">
        <f>IF(_xlfn.MAXIFS(Emissionsfaktoren!$B$30:$B$599,Emissionsfaktoren!$B$30:$B$599,"&lt;="&amp;H$11,Emissionsfaktoren!$A$30:$A$599,$D40,Emissionsfaktoren!$C$30:$C$599,$E40)&gt;0,
_xlfn.MAXIFS(Emissionsfaktoren!$B$30:$B$599,Emissionsfaktoren!$B$30:$B$599,"&lt;="&amp;H$11,Emissionsfaktoren!$A$30:$A$599,$D40,Emissionsfaktoren!$C$30:$C$599,$E40),
_xlfn.MINIFS(Emissionsfaktoren!$B$30:$B$599,Emissionsfaktoren!$A$30:$A$599,$D40,Emissionsfaktoren!$C$30:$C$599,$E40))</f>
        <v>0</v>
      </c>
      <c r="I40" s="393">
        <f>IF(_xlfn.MAXIFS(Emissionsfaktoren!$B$30:$B$599,Emissionsfaktoren!$B$30:$B$599,"&lt;="&amp;I$11,Emissionsfaktoren!$A$30:$A$599,$D40,Emissionsfaktoren!$C$30:$C$599,$E40)&gt;0,
_xlfn.MAXIFS(Emissionsfaktoren!$B$30:$B$599,Emissionsfaktoren!$B$30:$B$599,"&lt;="&amp;I$11,Emissionsfaktoren!$A$30:$A$599,$D40,Emissionsfaktoren!$C$30:$C$599,$E40),
_xlfn.MINIFS(Emissionsfaktoren!$B$30:$B$599,Emissionsfaktoren!$A$30:$A$599,$D40,Emissionsfaktoren!$C$30:$C$599,$E40))</f>
        <v>0</v>
      </c>
      <c r="J40" s="393">
        <f>IF(_xlfn.MAXIFS(Emissionsfaktoren!$B$30:$B$599,Emissionsfaktoren!$B$30:$B$599,"&lt;="&amp;J$11,Emissionsfaktoren!$A$30:$A$599,$D40,Emissionsfaktoren!$C$30:$C$599,$E40)&gt;0,
_xlfn.MAXIFS(Emissionsfaktoren!$B$30:$B$599,Emissionsfaktoren!$B$30:$B$599,"&lt;="&amp;J$11,Emissionsfaktoren!$A$30:$A$599,$D40,Emissionsfaktoren!$C$30:$C$599,$E40),
_xlfn.MINIFS(Emissionsfaktoren!$B$30:$B$599,Emissionsfaktoren!$A$30:$A$599,$D40,Emissionsfaktoren!$C$30:$C$599,$E40))</f>
        <v>0</v>
      </c>
      <c r="K40" s="599">
        <f>IF(_xlfn.MAXIFS(Emissionsfaktoren!$B$30:$B$599,Emissionsfaktoren!$B$30:$B$599,"&lt;="&amp;K$11,Emissionsfaktoren!$A$30:$A$599,$D40,Emissionsfaktoren!$C$30:$C$599,$E40)&gt;0,
_xlfn.MAXIFS(Emissionsfaktoren!$B$30:$B$599,Emissionsfaktoren!$B$30:$B$599,"&lt;="&amp;K$11,Emissionsfaktoren!$A$30:$A$599,$D40,Emissionsfaktoren!$C$30:$C$599,$E40),
_xlfn.MINIFS(Emissionsfaktoren!$B$30:$B$599,Emissionsfaktoren!$A$30:$A$599,$D40,Emissionsfaktoren!$C$30:$C$599,$E40))</f>
        <v>0</v>
      </c>
      <c r="L40" s="603" t="str" cm="1">
        <f t="array" ref="L40">IF(F40=0,"",(IFERROR(VLOOKUP($D40&amp;F40&amp;$E40,CHOOSE({1,2},Emissionsfaktoren!$A$30:$A$504&amp;Emissionsfaktoren!$B$30:$B$504&amp;Emissionsfaktoren!$C$30:$C$504,Emissionsfaktoren!$E$30:$E$504),2,0),"")))</f>
        <v/>
      </c>
      <c r="M40" s="603" t="str" cm="1">
        <f t="array" ref="M40">IF(G40=0,"",(IFERROR(VLOOKUP($D40&amp;G40&amp;$E40,CHOOSE({1,2},Emissionsfaktoren!$A$30:$A$504&amp;Emissionsfaktoren!$B$30:$B$504&amp;Emissionsfaktoren!$C$30:$C$504,Emissionsfaktoren!$E$30:$E$504),2,0),"")))</f>
        <v/>
      </c>
      <c r="N40" s="603" t="str" cm="1">
        <f t="array" ref="N40">IF(H40=0,"",(IFERROR(VLOOKUP($D40&amp;H40&amp;$E40,CHOOSE({1,2},Emissionsfaktoren!$A$30:$A$504&amp;Emissionsfaktoren!$B$30:$B$504&amp;Emissionsfaktoren!$C$30:$C$504,Emissionsfaktoren!$E$30:$E$504),2,0),"")))</f>
        <v/>
      </c>
      <c r="O40" s="603" t="str" cm="1">
        <f t="array" ref="O40">IF(I40=0,"",(IFERROR(VLOOKUP($D40&amp;I40&amp;$E40,CHOOSE({1,2},Emissionsfaktoren!$A$30:$A$504&amp;Emissionsfaktoren!$B$30:$B$504&amp;Emissionsfaktoren!$C$30:$C$504,Emissionsfaktoren!$E$30:$E$504),2,0),"")))</f>
        <v/>
      </c>
      <c r="P40" s="603" t="str" cm="1">
        <f t="array" ref="P40">IF(J40=0,"",(IFERROR(VLOOKUP($D40&amp;J40&amp;$E40,CHOOSE({1,2},Emissionsfaktoren!$A$30:$A$504&amp;Emissionsfaktoren!$B$30:$B$504&amp;Emissionsfaktoren!$C$30:$C$504,Emissionsfaktoren!$E$30:$E$504),2,0),"")))</f>
        <v/>
      </c>
      <c r="Q40" s="645" t="str" cm="1">
        <f t="array" ref="Q40">IF(K40=0,"",(IFERROR(VLOOKUP($D40&amp;K40&amp;$E40,CHOOSE({1,2},Emissionsfaktoren!$A$30:$A$504&amp;Emissionsfaktoren!$B$30:$B$504&amp;Emissionsfaktoren!$C$30:$C$504,Emissionsfaktoren!$E$30:$E$504),2,0),"")))</f>
        <v/>
      </c>
      <c r="R40" s="637" t="str">
        <f>IFERROR(L40*Kältemittel!D54,"")</f>
        <v/>
      </c>
      <c r="S40" s="340" t="str">
        <f>IFERROR(M40*Kältemittel!E54,"")</f>
        <v/>
      </c>
      <c r="T40" s="340" t="str">
        <f>IFERROR(N40*Kältemittel!F54,"")</f>
        <v/>
      </c>
      <c r="U40" s="340" t="str">
        <f>IFERROR(O40*Kältemittel!G54,"")</f>
        <v/>
      </c>
      <c r="V40" s="340" t="str">
        <f>IFERROR(P40*Kältemittel!H54,"")</f>
        <v/>
      </c>
      <c r="W40" s="341" t="str">
        <f>IFERROR(Q40*Kältemittel!I54,"")</f>
        <v/>
      </c>
    </row>
    <row r="41" spans="1:23" ht="19.7" customHeight="1" x14ac:dyDescent="0.2">
      <c r="A41" s="863"/>
      <c r="B41" s="866"/>
      <c r="C41" s="3" t="s">
        <v>501</v>
      </c>
      <c r="D41" s="3"/>
      <c r="E41" s="140" t="s">
        <v>476</v>
      </c>
      <c r="F41" s="393">
        <f>IF(_xlfn.MAXIFS(Emissionsfaktoren!$B$30:$B$599,Emissionsfaktoren!$B$30:$B$599,"&lt;="&amp;F$11,Emissionsfaktoren!$A$30:$A$599,$D41,Emissionsfaktoren!$C$30:$C$599,$E41)&gt;0,
_xlfn.MAXIFS(Emissionsfaktoren!$B$30:$B$599,Emissionsfaktoren!$B$30:$B$599,"&lt;="&amp;F$11,Emissionsfaktoren!$A$30:$A$599,$D41,Emissionsfaktoren!$C$30:$C$599,$E41),
_xlfn.MINIFS(Emissionsfaktoren!$B$30:$B$599,Emissionsfaktoren!$A$30:$A$599,$D41,Emissionsfaktoren!$C$30:$C$599,$E41))</f>
        <v>0</v>
      </c>
      <c r="G41" s="393">
        <f>IF(_xlfn.MAXIFS(Emissionsfaktoren!$B$30:$B$599,Emissionsfaktoren!$B$30:$B$599,"&lt;="&amp;G$11,Emissionsfaktoren!$A$30:$A$599,$D41,Emissionsfaktoren!$C$30:$C$599,$E41)&gt;0,
_xlfn.MAXIFS(Emissionsfaktoren!$B$30:$B$599,Emissionsfaktoren!$B$30:$B$599,"&lt;="&amp;G$11,Emissionsfaktoren!$A$30:$A$599,$D41,Emissionsfaktoren!$C$30:$C$599,$E41),
_xlfn.MINIFS(Emissionsfaktoren!$B$30:$B$599,Emissionsfaktoren!$A$30:$A$599,$D41,Emissionsfaktoren!$C$30:$C$599,$E41))</f>
        <v>0</v>
      </c>
      <c r="H41" s="393">
        <f>IF(_xlfn.MAXIFS(Emissionsfaktoren!$B$30:$B$599,Emissionsfaktoren!$B$30:$B$599,"&lt;="&amp;H$11,Emissionsfaktoren!$A$30:$A$599,$D41,Emissionsfaktoren!$C$30:$C$599,$E41)&gt;0,
_xlfn.MAXIFS(Emissionsfaktoren!$B$30:$B$599,Emissionsfaktoren!$B$30:$B$599,"&lt;="&amp;H$11,Emissionsfaktoren!$A$30:$A$599,$D41,Emissionsfaktoren!$C$30:$C$599,$E41),
_xlfn.MINIFS(Emissionsfaktoren!$B$30:$B$599,Emissionsfaktoren!$A$30:$A$599,$D41,Emissionsfaktoren!$C$30:$C$599,$E41))</f>
        <v>0</v>
      </c>
      <c r="I41" s="393">
        <f>IF(_xlfn.MAXIFS(Emissionsfaktoren!$B$30:$B$599,Emissionsfaktoren!$B$30:$B$599,"&lt;="&amp;I$11,Emissionsfaktoren!$A$30:$A$599,$D41,Emissionsfaktoren!$C$30:$C$599,$E41)&gt;0,
_xlfn.MAXIFS(Emissionsfaktoren!$B$30:$B$599,Emissionsfaktoren!$B$30:$B$599,"&lt;="&amp;I$11,Emissionsfaktoren!$A$30:$A$599,$D41,Emissionsfaktoren!$C$30:$C$599,$E41),
_xlfn.MINIFS(Emissionsfaktoren!$B$30:$B$599,Emissionsfaktoren!$A$30:$A$599,$D41,Emissionsfaktoren!$C$30:$C$599,$E41))</f>
        <v>0</v>
      </c>
      <c r="J41" s="393">
        <f>IF(_xlfn.MAXIFS(Emissionsfaktoren!$B$30:$B$599,Emissionsfaktoren!$B$30:$B$599,"&lt;="&amp;J$11,Emissionsfaktoren!$A$30:$A$599,$D41,Emissionsfaktoren!$C$30:$C$599,$E41)&gt;0,
_xlfn.MAXIFS(Emissionsfaktoren!$B$30:$B$599,Emissionsfaktoren!$B$30:$B$599,"&lt;="&amp;J$11,Emissionsfaktoren!$A$30:$A$599,$D41,Emissionsfaktoren!$C$30:$C$599,$E41),
_xlfn.MINIFS(Emissionsfaktoren!$B$30:$B$599,Emissionsfaktoren!$A$30:$A$599,$D41,Emissionsfaktoren!$C$30:$C$599,$E41))</f>
        <v>0</v>
      </c>
      <c r="K41" s="599">
        <f>IF(_xlfn.MAXIFS(Emissionsfaktoren!$B$30:$B$599,Emissionsfaktoren!$B$30:$B$599,"&lt;="&amp;K$11,Emissionsfaktoren!$A$30:$A$599,$D41,Emissionsfaktoren!$C$30:$C$599,$E41)&gt;0,
_xlfn.MAXIFS(Emissionsfaktoren!$B$30:$B$599,Emissionsfaktoren!$B$30:$B$599,"&lt;="&amp;K$11,Emissionsfaktoren!$A$30:$A$599,$D41,Emissionsfaktoren!$C$30:$C$599,$E41),
_xlfn.MINIFS(Emissionsfaktoren!$B$30:$B$599,Emissionsfaktoren!$A$30:$A$599,$D41,Emissionsfaktoren!$C$30:$C$599,$E41))</f>
        <v>0</v>
      </c>
      <c r="L41" s="603" t="str" cm="1">
        <f t="array" ref="L41">IF(F41=0,"",(IFERROR(VLOOKUP($D41&amp;F41&amp;$E41,CHOOSE({1,2},Emissionsfaktoren!$A$30:$A$504&amp;Emissionsfaktoren!$B$30:$B$504&amp;Emissionsfaktoren!$C$30:$C$504,Emissionsfaktoren!$E$30:$E$504),2,0),"")))</f>
        <v/>
      </c>
      <c r="M41" s="603" t="str" cm="1">
        <f t="array" ref="M41">IF(G41=0,"",(IFERROR(VLOOKUP($D41&amp;G41&amp;$E41,CHOOSE({1,2},Emissionsfaktoren!$A$30:$A$504&amp;Emissionsfaktoren!$B$30:$B$504&amp;Emissionsfaktoren!$C$30:$C$504,Emissionsfaktoren!$E$30:$E$504),2,0),"")))</f>
        <v/>
      </c>
      <c r="N41" s="603" t="str" cm="1">
        <f t="array" ref="N41">IF(H41=0,"",(IFERROR(VLOOKUP($D41&amp;H41&amp;$E41,CHOOSE({1,2},Emissionsfaktoren!$A$30:$A$504&amp;Emissionsfaktoren!$B$30:$B$504&amp;Emissionsfaktoren!$C$30:$C$504,Emissionsfaktoren!$E$30:$E$504),2,0),"")))</f>
        <v/>
      </c>
      <c r="O41" s="603" t="str" cm="1">
        <f t="array" ref="O41">IF(I41=0,"",(IFERROR(VLOOKUP($D41&amp;I41&amp;$E41,CHOOSE({1,2},Emissionsfaktoren!$A$30:$A$504&amp;Emissionsfaktoren!$B$30:$B$504&amp;Emissionsfaktoren!$C$30:$C$504,Emissionsfaktoren!$E$30:$E$504),2,0),"")))</f>
        <v/>
      </c>
      <c r="P41" s="603" t="str" cm="1">
        <f t="array" ref="P41">IF(J41=0,"",(IFERROR(VLOOKUP($D41&amp;J41&amp;$E41,CHOOSE({1,2},Emissionsfaktoren!$A$30:$A$504&amp;Emissionsfaktoren!$B$30:$B$504&amp;Emissionsfaktoren!$C$30:$C$504,Emissionsfaktoren!$E$30:$E$504),2,0),"")))</f>
        <v/>
      </c>
      <c r="Q41" s="645" t="str" cm="1">
        <f t="array" ref="Q41">IF(K41=0,"",(IFERROR(VLOOKUP($D41&amp;K41&amp;$E41,CHOOSE({1,2},Emissionsfaktoren!$A$30:$A$504&amp;Emissionsfaktoren!$B$30:$B$504&amp;Emissionsfaktoren!$C$30:$C$504,Emissionsfaktoren!$E$30:$E$504),2,0),"")))</f>
        <v/>
      </c>
      <c r="R41" s="637" t="str">
        <f>IFERROR(L41*Kältemittel!D55,"")</f>
        <v/>
      </c>
      <c r="S41" s="340" t="str">
        <f>IFERROR(M41*Kältemittel!E55,"")</f>
        <v/>
      </c>
      <c r="T41" s="340" t="str">
        <f>IFERROR(N41*Kältemittel!F55,"")</f>
        <v/>
      </c>
      <c r="U41" s="340" t="str">
        <f>IFERROR(O41*Kältemittel!G55,"")</f>
        <v/>
      </c>
      <c r="V41" s="340" t="str">
        <f>IFERROR(P41*Kältemittel!H55,"")</f>
        <v/>
      </c>
      <c r="W41" s="341" t="str">
        <f>IFERROR(Q41*Kältemittel!I55,"")</f>
        <v/>
      </c>
    </row>
    <row r="42" spans="1:23" ht="19.7" customHeight="1" x14ac:dyDescent="0.2">
      <c r="A42" s="863"/>
      <c r="B42" s="866"/>
      <c r="C42" s="3" t="s">
        <v>502</v>
      </c>
      <c r="D42" s="3"/>
      <c r="E42" s="140" t="s">
        <v>476</v>
      </c>
      <c r="F42" s="393">
        <f>IF(_xlfn.MAXIFS(Emissionsfaktoren!$B$30:$B$599,Emissionsfaktoren!$B$30:$B$599,"&lt;="&amp;F$11,Emissionsfaktoren!$A$30:$A$599,$D42,Emissionsfaktoren!$C$30:$C$599,$E42)&gt;0,
_xlfn.MAXIFS(Emissionsfaktoren!$B$30:$B$599,Emissionsfaktoren!$B$30:$B$599,"&lt;="&amp;F$11,Emissionsfaktoren!$A$30:$A$599,$D42,Emissionsfaktoren!$C$30:$C$599,$E42),
_xlfn.MINIFS(Emissionsfaktoren!$B$30:$B$599,Emissionsfaktoren!$A$30:$A$599,$D42,Emissionsfaktoren!$C$30:$C$599,$E42))</f>
        <v>0</v>
      </c>
      <c r="G42" s="393">
        <f>IF(_xlfn.MAXIFS(Emissionsfaktoren!$B$30:$B$599,Emissionsfaktoren!$B$30:$B$599,"&lt;="&amp;G$11,Emissionsfaktoren!$A$30:$A$599,$D42,Emissionsfaktoren!$C$30:$C$599,$E42)&gt;0,
_xlfn.MAXIFS(Emissionsfaktoren!$B$30:$B$599,Emissionsfaktoren!$B$30:$B$599,"&lt;="&amp;G$11,Emissionsfaktoren!$A$30:$A$599,$D42,Emissionsfaktoren!$C$30:$C$599,$E42),
_xlfn.MINIFS(Emissionsfaktoren!$B$30:$B$599,Emissionsfaktoren!$A$30:$A$599,$D42,Emissionsfaktoren!$C$30:$C$599,$E42))</f>
        <v>0</v>
      </c>
      <c r="H42" s="393">
        <f>IF(_xlfn.MAXIFS(Emissionsfaktoren!$B$30:$B$599,Emissionsfaktoren!$B$30:$B$599,"&lt;="&amp;H$11,Emissionsfaktoren!$A$30:$A$599,$D42,Emissionsfaktoren!$C$30:$C$599,$E42)&gt;0,
_xlfn.MAXIFS(Emissionsfaktoren!$B$30:$B$599,Emissionsfaktoren!$B$30:$B$599,"&lt;="&amp;H$11,Emissionsfaktoren!$A$30:$A$599,$D42,Emissionsfaktoren!$C$30:$C$599,$E42),
_xlfn.MINIFS(Emissionsfaktoren!$B$30:$B$599,Emissionsfaktoren!$A$30:$A$599,$D42,Emissionsfaktoren!$C$30:$C$599,$E42))</f>
        <v>0</v>
      </c>
      <c r="I42" s="393">
        <f>IF(_xlfn.MAXIFS(Emissionsfaktoren!$B$30:$B$599,Emissionsfaktoren!$B$30:$B$599,"&lt;="&amp;I$11,Emissionsfaktoren!$A$30:$A$599,$D42,Emissionsfaktoren!$C$30:$C$599,$E42)&gt;0,
_xlfn.MAXIFS(Emissionsfaktoren!$B$30:$B$599,Emissionsfaktoren!$B$30:$B$599,"&lt;="&amp;I$11,Emissionsfaktoren!$A$30:$A$599,$D42,Emissionsfaktoren!$C$30:$C$599,$E42),
_xlfn.MINIFS(Emissionsfaktoren!$B$30:$B$599,Emissionsfaktoren!$A$30:$A$599,$D42,Emissionsfaktoren!$C$30:$C$599,$E42))</f>
        <v>0</v>
      </c>
      <c r="J42" s="393">
        <f>IF(_xlfn.MAXIFS(Emissionsfaktoren!$B$30:$B$599,Emissionsfaktoren!$B$30:$B$599,"&lt;="&amp;J$11,Emissionsfaktoren!$A$30:$A$599,$D42,Emissionsfaktoren!$C$30:$C$599,$E42)&gt;0,
_xlfn.MAXIFS(Emissionsfaktoren!$B$30:$B$599,Emissionsfaktoren!$B$30:$B$599,"&lt;="&amp;J$11,Emissionsfaktoren!$A$30:$A$599,$D42,Emissionsfaktoren!$C$30:$C$599,$E42),
_xlfn.MINIFS(Emissionsfaktoren!$B$30:$B$599,Emissionsfaktoren!$A$30:$A$599,$D42,Emissionsfaktoren!$C$30:$C$599,$E42))</f>
        <v>0</v>
      </c>
      <c r="K42" s="599">
        <f>IF(_xlfn.MAXIFS(Emissionsfaktoren!$B$30:$B$599,Emissionsfaktoren!$B$30:$B$599,"&lt;="&amp;K$11,Emissionsfaktoren!$A$30:$A$599,$D42,Emissionsfaktoren!$C$30:$C$599,$E42)&gt;0,
_xlfn.MAXIFS(Emissionsfaktoren!$B$30:$B$599,Emissionsfaktoren!$B$30:$B$599,"&lt;="&amp;K$11,Emissionsfaktoren!$A$30:$A$599,$D42,Emissionsfaktoren!$C$30:$C$599,$E42),
_xlfn.MINIFS(Emissionsfaktoren!$B$30:$B$599,Emissionsfaktoren!$A$30:$A$599,$D42,Emissionsfaktoren!$C$30:$C$599,$E42))</f>
        <v>0</v>
      </c>
      <c r="L42" s="603" t="str" cm="1">
        <f t="array" ref="L42">IF(F42=0,"",(IFERROR(VLOOKUP($D42&amp;F42&amp;$E42,CHOOSE({1,2},Emissionsfaktoren!$A$30:$A$504&amp;Emissionsfaktoren!$B$30:$B$504&amp;Emissionsfaktoren!$C$30:$C$504,Emissionsfaktoren!$E$30:$E$504),2,0),"")))</f>
        <v/>
      </c>
      <c r="M42" s="603" t="str" cm="1">
        <f t="array" ref="M42">IF(G42=0,"",(IFERROR(VLOOKUP($D42&amp;G42&amp;$E42,CHOOSE({1,2},Emissionsfaktoren!$A$30:$A$504&amp;Emissionsfaktoren!$B$30:$B$504&amp;Emissionsfaktoren!$C$30:$C$504,Emissionsfaktoren!$E$30:$E$504),2,0),"")))</f>
        <v/>
      </c>
      <c r="N42" s="603" t="str" cm="1">
        <f t="array" ref="N42">IF(H42=0,"",(IFERROR(VLOOKUP($D42&amp;H42&amp;$E42,CHOOSE({1,2},Emissionsfaktoren!$A$30:$A$504&amp;Emissionsfaktoren!$B$30:$B$504&amp;Emissionsfaktoren!$C$30:$C$504,Emissionsfaktoren!$E$30:$E$504),2,0),"")))</f>
        <v/>
      </c>
      <c r="O42" s="603" t="str" cm="1">
        <f t="array" ref="O42">IF(I42=0,"",(IFERROR(VLOOKUP($D42&amp;I42&amp;$E42,CHOOSE({1,2},Emissionsfaktoren!$A$30:$A$504&amp;Emissionsfaktoren!$B$30:$B$504&amp;Emissionsfaktoren!$C$30:$C$504,Emissionsfaktoren!$E$30:$E$504),2,0),"")))</f>
        <v/>
      </c>
      <c r="P42" s="603" t="str" cm="1">
        <f t="array" ref="P42">IF(J42=0,"",(IFERROR(VLOOKUP($D42&amp;J42&amp;$E42,CHOOSE({1,2},Emissionsfaktoren!$A$30:$A$504&amp;Emissionsfaktoren!$B$30:$B$504&amp;Emissionsfaktoren!$C$30:$C$504,Emissionsfaktoren!$E$30:$E$504),2,0),"")))</f>
        <v/>
      </c>
      <c r="Q42" s="645" t="str" cm="1">
        <f t="array" ref="Q42">IF(K42=0,"",(IFERROR(VLOOKUP($D42&amp;K42&amp;$E42,CHOOSE({1,2},Emissionsfaktoren!$A$30:$A$504&amp;Emissionsfaktoren!$B$30:$B$504&amp;Emissionsfaktoren!$C$30:$C$504,Emissionsfaktoren!$E$30:$E$504),2,0),"")))</f>
        <v/>
      </c>
      <c r="R42" s="637" t="str">
        <f>IFERROR(L42*Kältemittel!D56,"")</f>
        <v/>
      </c>
      <c r="S42" s="340" t="str">
        <f>IFERROR(M42*Kältemittel!E56,"")</f>
        <v/>
      </c>
      <c r="T42" s="340" t="str">
        <f>IFERROR(N42*Kältemittel!F56,"")</f>
        <v/>
      </c>
      <c r="U42" s="340" t="str">
        <f>IFERROR(O42*Kältemittel!G56,"")</f>
        <v/>
      </c>
      <c r="V42" s="340" t="str">
        <f>IFERROR(P42*Kältemittel!H56,"")</f>
        <v/>
      </c>
      <c r="W42" s="341" t="str">
        <f>IFERROR(Q42*Kältemittel!I56,"")</f>
        <v/>
      </c>
    </row>
    <row r="43" spans="1:23" ht="19.7" customHeight="1" x14ac:dyDescent="0.2">
      <c r="A43" s="863"/>
      <c r="B43" s="866"/>
      <c r="C43" s="3" t="s">
        <v>503</v>
      </c>
      <c r="D43" s="3"/>
      <c r="E43" s="140" t="s">
        <v>476</v>
      </c>
      <c r="F43" s="393">
        <f>IF(_xlfn.MAXIFS(Emissionsfaktoren!$B$30:$B$599,Emissionsfaktoren!$B$30:$B$599,"&lt;="&amp;F$11,Emissionsfaktoren!$A$30:$A$599,$D43,Emissionsfaktoren!$C$30:$C$599,$E43)&gt;0,
_xlfn.MAXIFS(Emissionsfaktoren!$B$30:$B$599,Emissionsfaktoren!$B$30:$B$599,"&lt;="&amp;F$11,Emissionsfaktoren!$A$30:$A$599,$D43,Emissionsfaktoren!$C$30:$C$599,$E43),
_xlfn.MINIFS(Emissionsfaktoren!$B$30:$B$599,Emissionsfaktoren!$A$30:$A$599,$D43,Emissionsfaktoren!$C$30:$C$599,$E43))</f>
        <v>0</v>
      </c>
      <c r="G43" s="393">
        <f>IF(_xlfn.MAXIFS(Emissionsfaktoren!$B$30:$B$599,Emissionsfaktoren!$B$30:$B$599,"&lt;="&amp;G$11,Emissionsfaktoren!$A$30:$A$599,$D43,Emissionsfaktoren!$C$30:$C$599,$E43)&gt;0,
_xlfn.MAXIFS(Emissionsfaktoren!$B$30:$B$599,Emissionsfaktoren!$B$30:$B$599,"&lt;="&amp;G$11,Emissionsfaktoren!$A$30:$A$599,$D43,Emissionsfaktoren!$C$30:$C$599,$E43),
_xlfn.MINIFS(Emissionsfaktoren!$B$30:$B$599,Emissionsfaktoren!$A$30:$A$599,$D43,Emissionsfaktoren!$C$30:$C$599,$E43))</f>
        <v>0</v>
      </c>
      <c r="H43" s="393">
        <f>IF(_xlfn.MAXIFS(Emissionsfaktoren!$B$30:$B$599,Emissionsfaktoren!$B$30:$B$599,"&lt;="&amp;H$11,Emissionsfaktoren!$A$30:$A$599,$D43,Emissionsfaktoren!$C$30:$C$599,$E43)&gt;0,
_xlfn.MAXIFS(Emissionsfaktoren!$B$30:$B$599,Emissionsfaktoren!$B$30:$B$599,"&lt;="&amp;H$11,Emissionsfaktoren!$A$30:$A$599,$D43,Emissionsfaktoren!$C$30:$C$599,$E43),
_xlfn.MINIFS(Emissionsfaktoren!$B$30:$B$599,Emissionsfaktoren!$A$30:$A$599,$D43,Emissionsfaktoren!$C$30:$C$599,$E43))</f>
        <v>0</v>
      </c>
      <c r="I43" s="393">
        <f>IF(_xlfn.MAXIFS(Emissionsfaktoren!$B$30:$B$599,Emissionsfaktoren!$B$30:$B$599,"&lt;="&amp;I$11,Emissionsfaktoren!$A$30:$A$599,$D43,Emissionsfaktoren!$C$30:$C$599,$E43)&gt;0,
_xlfn.MAXIFS(Emissionsfaktoren!$B$30:$B$599,Emissionsfaktoren!$B$30:$B$599,"&lt;="&amp;I$11,Emissionsfaktoren!$A$30:$A$599,$D43,Emissionsfaktoren!$C$30:$C$599,$E43),
_xlfn.MINIFS(Emissionsfaktoren!$B$30:$B$599,Emissionsfaktoren!$A$30:$A$599,$D43,Emissionsfaktoren!$C$30:$C$599,$E43))</f>
        <v>0</v>
      </c>
      <c r="J43" s="393">
        <f>IF(_xlfn.MAXIFS(Emissionsfaktoren!$B$30:$B$599,Emissionsfaktoren!$B$30:$B$599,"&lt;="&amp;J$11,Emissionsfaktoren!$A$30:$A$599,$D43,Emissionsfaktoren!$C$30:$C$599,$E43)&gt;0,
_xlfn.MAXIFS(Emissionsfaktoren!$B$30:$B$599,Emissionsfaktoren!$B$30:$B$599,"&lt;="&amp;J$11,Emissionsfaktoren!$A$30:$A$599,$D43,Emissionsfaktoren!$C$30:$C$599,$E43),
_xlfn.MINIFS(Emissionsfaktoren!$B$30:$B$599,Emissionsfaktoren!$A$30:$A$599,$D43,Emissionsfaktoren!$C$30:$C$599,$E43))</f>
        <v>0</v>
      </c>
      <c r="K43" s="599">
        <f>IF(_xlfn.MAXIFS(Emissionsfaktoren!$B$30:$B$599,Emissionsfaktoren!$B$30:$B$599,"&lt;="&amp;K$11,Emissionsfaktoren!$A$30:$A$599,$D43,Emissionsfaktoren!$C$30:$C$599,$E43)&gt;0,
_xlfn.MAXIFS(Emissionsfaktoren!$B$30:$B$599,Emissionsfaktoren!$B$30:$B$599,"&lt;="&amp;K$11,Emissionsfaktoren!$A$30:$A$599,$D43,Emissionsfaktoren!$C$30:$C$599,$E43),
_xlfn.MINIFS(Emissionsfaktoren!$B$30:$B$599,Emissionsfaktoren!$A$30:$A$599,$D43,Emissionsfaktoren!$C$30:$C$599,$E43))</f>
        <v>0</v>
      </c>
      <c r="L43" s="603" t="str" cm="1">
        <f t="array" ref="L43">IF(F43=0,"",(IFERROR(VLOOKUP($D43&amp;F43&amp;$E43,CHOOSE({1,2},Emissionsfaktoren!$A$30:$A$504&amp;Emissionsfaktoren!$B$30:$B$504&amp;Emissionsfaktoren!$C$30:$C$504,Emissionsfaktoren!$E$30:$E$504),2,0),"")))</f>
        <v/>
      </c>
      <c r="M43" s="603" t="str" cm="1">
        <f t="array" ref="M43">IF(G43=0,"",(IFERROR(VLOOKUP($D43&amp;G43&amp;$E43,CHOOSE({1,2},Emissionsfaktoren!$A$30:$A$504&amp;Emissionsfaktoren!$B$30:$B$504&amp;Emissionsfaktoren!$C$30:$C$504,Emissionsfaktoren!$E$30:$E$504),2,0),"")))</f>
        <v/>
      </c>
      <c r="N43" s="603" t="str" cm="1">
        <f t="array" ref="N43">IF(H43=0,"",(IFERROR(VLOOKUP($D43&amp;H43&amp;$E43,CHOOSE({1,2},Emissionsfaktoren!$A$30:$A$504&amp;Emissionsfaktoren!$B$30:$B$504&amp;Emissionsfaktoren!$C$30:$C$504,Emissionsfaktoren!$E$30:$E$504),2,0),"")))</f>
        <v/>
      </c>
      <c r="O43" s="603" t="str" cm="1">
        <f t="array" ref="O43">IF(I43=0,"",(IFERROR(VLOOKUP($D43&amp;I43&amp;$E43,CHOOSE({1,2},Emissionsfaktoren!$A$30:$A$504&amp;Emissionsfaktoren!$B$30:$B$504&amp;Emissionsfaktoren!$C$30:$C$504,Emissionsfaktoren!$E$30:$E$504),2,0),"")))</f>
        <v/>
      </c>
      <c r="P43" s="603" t="str" cm="1">
        <f t="array" ref="P43">IF(J43=0,"",(IFERROR(VLOOKUP($D43&amp;J43&amp;$E43,CHOOSE({1,2},Emissionsfaktoren!$A$30:$A$504&amp;Emissionsfaktoren!$B$30:$B$504&amp;Emissionsfaktoren!$C$30:$C$504,Emissionsfaktoren!$E$30:$E$504),2,0),"")))</f>
        <v/>
      </c>
      <c r="Q43" s="645" t="str" cm="1">
        <f t="array" ref="Q43">IF(K43=0,"",(IFERROR(VLOOKUP($D43&amp;K43&amp;$E43,CHOOSE({1,2},Emissionsfaktoren!$A$30:$A$504&amp;Emissionsfaktoren!$B$30:$B$504&amp;Emissionsfaktoren!$C$30:$C$504,Emissionsfaktoren!$E$30:$E$504),2,0),"")))</f>
        <v/>
      </c>
      <c r="R43" s="637" t="str">
        <f>IFERROR(L43*Kältemittel!D57,"")</f>
        <v/>
      </c>
      <c r="S43" s="340" t="str">
        <f>IFERROR(M43*Kältemittel!E57,"")</f>
        <v/>
      </c>
      <c r="T43" s="340" t="str">
        <f>IFERROR(N43*Kältemittel!F57,"")</f>
        <v/>
      </c>
      <c r="U43" s="340" t="str">
        <f>IFERROR(O43*Kältemittel!G57,"")</f>
        <v/>
      </c>
      <c r="V43" s="340" t="str">
        <f>IFERROR(P43*Kältemittel!H57,"")</f>
        <v/>
      </c>
      <c r="W43" s="341" t="str">
        <f>IFERROR(Q43*Kältemittel!I57,"")</f>
        <v/>
      </c>
    </row>
    <row r="44" spans="1:23" ht="19.7" customHeight="1" x14ac:dyDescent="0.2">
      <c r="A44" s="863"/>
      <c r="B44" s="866"/>
      <c r="C44" s="3" t="s">
        <v>504</v>
      </c>
      <c r="D44" s="3"/>
      <c r="E44" s="140" t="s">
        <v>476</v>
      </c>
      <c r="F44" s="393">
        <f>IF(_xlfn.MAXIFS(Emissionsfaktoren!$B$30:$B$599,Emissionsfaktoren!$B$30:$B$599,"&lt;="&amp;F$11,Emissionsfaktoren!$A$30:$A$599,$D44,Emissionsfaktoren!$C$30:$C$599,$E44)&gt;0,
_xlfn.MAXIFS(Emissionsfaktoren!$B$30:$B$599,Emissionsfaktoren!$B$30:$B$599,"&lt;="&amp;F$11,Emissionsfaktoren!$A$30:$A$599,$D44,Emissionsfaktoren!$C$30:$C$599,$E44),
_xlfn.MINIFS(Emissionsfaktoren!$B$30:$B$599,Emissionsfaktoren!$A$30:$A$599,$D44,Emissionsfaktoren!$C$30:$C$599,$E44))</f>
        <v>0</v>
      </c>
      <c r="G44" s="393">
        <f>IF(_xlfn.MAXIFS(Emissionsfaktoren!$B$30:$B$599,Emissionsfaktoren!$B$30:$B$599,"&lt;="&amp;G$11,Emissionsfaktoren!$A$30:$A$599,$D44,Emissionsfaktoren!$C$30:$C$599,$E44)&gt;0,
_xlfn.MAXIFS(Emissionsfaktoren!$B$30:$B$599,Emissionsfaktoren!$B$30:$B$599,"&lt;="&amp;G$11,Emissionsfaktoren!$A$30:$A$599,$D44,Emissionsfaktoren!$C$30:$C$599,$E44),
_xlfn.MINIFS(Emissionsfaktoren!$B$30:$B$599,Emissionsfaktoren!$A$30:$A$599,$D44,Emissionsfaktoren!$C$30:$C$599,$E44))</f>
        <v>0</v>
      </c>
      <c r="H44" s="393">
        <f>IF(_xlfn.MAXIFS(Emissionsfaktoren!$B$30:$B$599,Emissionsfaktoren!$B$30:$B$599,"&lt;="&amp;H$11,Emissionsfaktoren!$A$30:$A$599,$D44,Emissionsfaktoren!$C$30:$C$599,$E44)&gt;0,
_xlfn.MAXIFS(Emissionsfaktoren!$B$30:$B$599,Emissionsfaktoren!$B$30:$B$599,"&lt;="&amp;H$11,Emissionsfaktoren!$A$30:$A$599,$D44,Emissionsfaktoren!$C$30:$C$599,$E44),
_xlfn.MINIFS(Emissionsfaktoren!$B$30:$B$599,Emissionsfaktoren!$A$30:$A$599,$D44,Emissionsfaktoren!$C$30:$C$599,$E44))</f>
        <v>0</v>
      </c>
      <c r="I44" s="393">
        <f>IF(_xlfn.MAXIFS(Emissionsfaktoren!$B$30:$B$599,Emissionsfaktoren!$B$30:$B$599,"&lt;="&amp;I$11,Emissionsfaktoren!$A$30:$A$599,$D44,Emissionsfaktoren!$C$30:$C$599,$E44)&gt;0,
_xlfn.MAXIFS(Emissionsfaktoren!$B$30:$B$599,Emissionsfaktoren!$B$30:$B$599,"&lt;="&amp;I$11,Emissionsfaktoren!$A$30:$A$599,$D44,Emissionsfaktoren!$C$30:$C$599,$E44),
_xlfn.MINIFS(Emissionsfaktoren!$B$30:$B$599,Emissionsfaktoren!$A$30:$A$599,$D44,Emissionsfaktoren!$C$30:$C$599,$E44))</f>
        <v>0</v>
      </c>
      <c r="J44" s="393">
        <f>IF(_xlfn.MAXIFS(Emissionsfaktoren!$B$30:$B$599,Emissionsfaktoren!$B$30:$B$599,"&lt;="&amp;J$11,Emissionsfaktoren!$A$30:$A$599,$D44,Emissionsfaktoren!$C$30:$C$599,$E44)&gt;0,
_xlfn.MAXIFS(Emissionsfaktoren!$B$30:$B$599,Emissionsfaktoren!$B$30:$B$599,"&lt;="&amp;J$11,Emissionsfaktoren!$A$30:$A$599,$D44,Emissionsfaktoren!$C$30:$C$599,$E44),
_xlfn.MINIFS(Emissionsfaktoren!$B$30:$B$599,Emissionsfaktoren!$A$30:$A$599,$D44,Emissionsfaktoren!$C$30:$C$599,$E44))</f>
        <v>0</v>
      </c>
      <c r="K44" s="599">
        <f>IF(_xlfn.MAXIFS(Emissionsfaktoren!$B$30:$B$599,Emissionsfaktoren!$B$30:$B$599,"&lt;="&amp;K$11,Emissionsfaktoren!$A$30:$A$599,$D44,Emissionsfaktoren!$C$30:$C$599,$E44)&gt;0,
_xlfn.MAXIFS(Emissionsfaktoren!$B$30:$B$599,Emissionsfaktoren!$B$30:$B$599,"&lt;="&amp;K$11,Emissionsfaktoren!$A$30:$A$599,$D44,Emissionsfaktoren!$C$30:$C$599,$E44),
_xlfn.MINIFS(Emissionsfaktoren!$B$30:$B$599,Emissionsfaktoren!$A$30:$A$599,$D44,Emissionsfaktoren!$C$30:$C$599,$E44))</f>
        <v>0</v>
      </c>
      <c r="L44" s="603" t="str" cm="1">
        <f t="array" ref="L44">IF(F44=0,"",(IFERROR(VLOOKUP($D44&amp;F44&amp;$E44,CHOOSE({1,2},Emissionsfaktoren!$A$30:$A$504&amp;Emissionsfaktoren!$B$30:$B$504&amp;Emissionsfaktoren!$C$30:$C$504,Emissionsfaktoren!$E$30:$E$504),2,0),"")))</f>
        <v/>
      </c>
      <c r="M44" s="603" t="str" cm="1">
        <f t="array" ref="M44">IF(G44=0,"",(IFERROR(VLOOKUP($D44&amp;G44&amp;$E44,CHOOSE({1,2},Emissionsfaktoren!$A$30:$A$504&amp;Emissionsfaktoren!$B$30:$B$504&amp;Emissionsfaktoren!$C$30:$C$504,Emissionsfaktoren!$E$30:$E$504),2,0),"")))</f>
        <v/>
      </c>
      <c r="N44" s="603" t="str" cm="1">
        <f t="array" ref="N44">IF(H44=0,"",(IFERROR(VLOOKUP($D44&amp;H44&amp;$E44,CHOOSE({1,2},Emissionsfaktoren!$A$30:$A$504&amp;Emissionsfaktoren!$B$30:$B$504&amp;Emissionsfaktoren!$C$30:$C$504,Emissionsfaktoren!$E$30:$E$504),2,0),"")))</f>
        <v/>
      </c>
      <c r="O44" s="603" t="str" cm="1">
        <f t="array" ref="O44">IF(I44=0,"",(IFERROR(VLOOKUP($D44&amp;I44&amp;$E44,CHOOSE({1,2},Emissionsfaktoren!$A$30:$A$504&amp;Emissionsfaktoren!$B$30:$B$504&amp;Emissionsfaktoren!$C$30:$C$504,Emissionsfaktoren!$E$30:$E$504),2,0),"")))</f>
        <v/>
      </c>
      <c r="P44" s="603" t="str" cm="1">
        <f t="array" ref="P44">IF(J44=0,"",(IFERROR(VLOOKUP($D44&amp;J44&amp;$E44,CHOOSE({1,2},Emissionsfaktoren!$A$30:$A$504&amp;Emissionsfaktoren!$B$30:$B$504&amp;Emissionsfaktoren!$C$30:$C$504,Emissionsfaktoren!$E$30:$E$504),2,0),"")))</f>
        <v/>
      </c>
      <c r="Q44" s="645" t="str" cm="1">
        <f t="array" ref="Q44">IF(K44=0,"",(IFERROR(VLOOKUP($D44&amp;K44&amp;$E44,CHOOSE({1,2},Emissionsfaktoren!$A$30:$A$504&amp;Emissionsfaktoren!$B$30:$B$504&amp;Emissionsfaktoren!$C$30:$C$504,Emissionsfaktoren!$E$30:$E$504),2,0),"")))</f>
        <v/>
      </c>
      <c r="R44" s="637" t="str">
        <f>IFERROR(L44*Kältemittel!D58,"")</f>
        <v/>
      </c>
      <c r="S44" s="340" t="str">
        <f>IFERROR(M44*Kältemittel!E58,"")</f>
        <v/>
      </c>
      <c r="T44" s="340" t="str">
        <f>IFERROR(N44*Kältemittel!F58,"")</f>
        <v/>
      </c>
      <c r="U44" s="340" t="str">
        <f>IFERROR(O44*Kältemittel!G58,"")</f>
        <v/>
      </c>
      <c r="V44" s="340" t="str">
        <f>IFERROR(P44*Kältemittel!H58,"")</f>
        <v/>
      </c>
      <c r="W44" s="341" t="str">
        <f>IFERROR(Q44*Kältemittel!I58,"")</f>
        <v/>
      </c>
    </row>
    <row r="45" spans="1:23" ht="19.7" customHeight="1" x14ac:dyDescent="0.2">
      <c r="A45" s="863"/>
      <c r="B45" s="866"/>
      <c r="C45" s="3" t="s">
        <v>505</v>
      </c>
      <c r="D45" s="3"/>
      <c r="E45" s="140" t="s">
        <v>476</v>
      </c>
      <c r="F45" s="393">
        <f>IF(_xlfn.MAXIFS(Emissionsfaktoren!$B$30:$B$599,Emissionsfaktoren!$B$30:$B$599,"&lt;="&amp;F$11,Emissionsfaktoren!$A$30:$A$599,$D45,Emissionsfaktoren!$C$30:$C$599,$E45)&gt;0,
_xlfn.MAXIFS(Emissionsfaktoren!$B$30:$B$599,Emissionsfaktoren!$B$30:$B$599,"&lt;="&amp;F$11,Emissionsfaktoren!$A$30:$A$599,$D45,Emissionsfaktoren!$C$30:$C$599,$E45),
_xlfn.MINIFS(Emissionsfaktoren!$B$30:$B$599,Emissionsfaktoren!$A$30:$A$599,$D45,Emissionsfaktoren!$C$30:$C$599,$E45))</f>
        <v>0</v>
      </c>
      <c r="G45" s="393">
        <f>IF(_xlfn.MAXIFS(Emissionsfaktoren!$B$30:$B$599,Emissionsfaktoren!$B$30:$B$599,"&lt;="&amp;G$11,Emissionsfaktoren!$A$30:$A$599,$D45,Emissionsfaktoren!$C$30:$C$599,$E45)&gt;0,
_xlfn.MAXIFS(Emissionsfaktoren!$B$30:$B$599,Emissionsfaktoren!$B$30:$B$599,"&lt;="&amp;G$11,Emissionsfaktoren!$A$30:$A$599,$D45,Emissionsfaktoren!$C$30:$C$599,$E45),
_xlfn.MINIFS(Emissionsfaktoren!$B$30:$B$599,Emissionsfaktoren!$A$30:$A$599,$D45,Emissionsfaktoren!$C$30:$C$599,$E45))</f>
        <v>0</v>
      </c>
      <c r="H45" s="393">
        <f>IF(_xlfn.MAXIFS(Emissionsfaktoren!$B$30:$B$599,Emissionsfaktoren!$B$30:$B$599,"&lt;="&amp;H$11,Emissionsfaktoren!$A$30:$A$599,$D45,Emissionsfaktoren!$C$30:$C$599,$E45)&gt;0,
_xlfn.MAXIFS(Emissionsfaktoren!$B$30:$B$599,Emissionsfaktoren!$B$30:$B$599,"&lt;="&amp;H$11,Emissionsfaktoren!$A$30:$A$599,$D45,Emissionsfaktoren!$C$30:$C$599,$E45),
_xlfn.MINIFS(Emissionsfaktoren!$B$30:$B$599,Emissionsfaktoren!$A$30:$A$599,$D45,Emissionsfaktoren!$C$30:$C$599,$E45))</f>
        <v>0</v>
      </c>
      <c r="I45" s="393">
        <f>IF(_xlfn.MAXIFS(Emissionsfaktoren!$B$30:$B$599,Emissionsfaktoren!$B$30:$B$599,"&lt;="&amp;I$11,Emissionsfaktoren!$A$30:$A$599,$D45,Emissionsfaktoren!$C$30:$C$599,$E45)&gt;0,
_xlfn.MAXIFS(Emissionsfaktoren!$B$30:$B$599,Emissionsfaktoren!$B$30:$B$599,"&lt;="&amp;I$11,Emissionsfaktoren!$A$30:$A$599,$D45,Emissionsfaktoren!$C$30:$C$599,$E45),
_xlfn.MINIFS(Emissionsfaktoren!$B$30:$B$599,Emissionsfaktoren!$A$30:$A$599,$D45,Emissionsfaktoren!$C$30:$C$599,$E45))</f>
        <v>0</v>
      </c>
      <c r="J45" s="393">
        <f>IF(_xlfn.MAXIFS(Emissionsfaktoren!$B$30:$B$599,Emissionsfaktoren!$B$30:$B$599,"&lt;="&amp;J$11,Emissionsfaktoren!$A$30:$A$599,$D45,Emissionsfaktoren!$C$30:$C$599,$E45)&gt;0,
_xlfn.MAXIFS(Emissionsfaktoren!$B$30:$B$599,Emissionsfaktoren!$B$30:$B$599,"&lt;="&amp;J$11,Emissionsfaktoren!$A$30:$A$599,$D45,Emissionsfaktoren!$C$30:$C$599,$E45),
_xlfn.MINIFS(Emissionsfaktoren!$B$30:$B$599,Emissionsfaktoren!$A$30:$A$599,$D45,Emissionsfaktoren!$C$30:$C$599,$E45))</f>
        <v>0</v>
      </c>
      <c r="K45" s="599">
        <f>IF(_xlfn.MAXIFS(Emissionsfaktoren!$B$30:$B$599,Emissionsfaktoren!$B$30:$B$599,"&lt;="&amp;K$11,Emissionsfaktoren!$A$30:$A$599,$D45,Emissionsfaktoren!$C$30:$C$599,$E45)&gt;0,
_xlfn.MAXIFS(Emissionsfaktoren!$B$30:$B$599,Emissionsfaktoren!$B$30:$B$599,"&lt;="&amp;K$11,Emissionsfaktoren!$A$30:$A$599,$D45,Emissionsfaktoren!$C$30:$C$599,$E45),
_xlfn.MINIFS(Emissionsfaktoren!$B$30:$B$599,Emissionsfaktoren!$A$30:$A$599,$D45,Emissionsfaktoren!$C$30:$C$599,$E45))</f>
        <v>0</v>
      </c>
      <c r="L45" s="603" t="str" cm="1">
        <f t="array" ref="L45">IF(F45=0,"",(IFERROR(VLOOKUP($D45&amp;F45&amp;$E45,CHOOSE({1,2},Emissionsfaktoren!$A$30:$A$504&amp;Emissionsfaktoren!$B$30:$B$504&amp;Emissionsfaktoren!$C$30:$C$504,Emissionsfaktoren!$E$30:$E$504),2,0),"")))</f>
        <v/>
      </c>
      <c r="M45" s="603" t="str" cm="1">
        <f t="array" ref="M45">IF(G45=0,"",(IFERROR(VLOOKUP($D45&amp;G45&amp;$E45,CHOOSE({1,2},Emissionsfaktoren!$A$30:$A$504&amp;Emissionsfaktoren!$B$30:$B$504&amp;Emissionsfaktoren!$C$30:$C$504,Emissionsfaktoren!$E$30:$E$504),2,0),"")))</f>
        <v/>
      </c>
      <c r="N45" s="603" t="str" cm="1">
        <f t="array" ref="N45">IF(H45=0,"",(IFERROR(VLOOKUP($D45&amp;H45&amp;$E45,CHOOSE({1,2},Emissionsfaktoren!$A$30:$A$504&amp;Emissionsfaktoren!$B$30:$B$504&amp;Emissionsfaktoren!$C$30:$C$504,Emissionsfaktoren!$E$30:$E$504),2,0),"")))</f>
        <v/>
      </c>
      <c r="O45" s="603" t="str" cm="1">
        <f t="array" ref="O45">IF(I45=0,"",(IFERROR(VLOOKUP($D45&amp;I45&amp;$E45,CHOOSE({1,2},Emissionsfaktoren!$A$30:$A$504&amp;Emissionsfaktoren!$B$30:$B$504&amp;Emissionsfaktoren!$C$30:$C$504,Emissionsfaktoren!$E$30:$E$504),2,0),"")))</f>
        <v/>
      </c>
      <c r="P45" s="603" t="str" cm="1">
        <f t="array" ref="P45">IF(J45=0,"",(IFERROR(VLOOKUP($D45&amp;J45&amp;$E45,CHOOSE({1,2},Emissionsfaktoren!$A$30:$A$504&amp;Emissionsfaktoren!$B$30:$B$504&amp;Emissionsfaktoren!$C$30:$C$504,Emissionsfaktoren!$E$30:$E$504),2,0),"")))</f>
        <v/>
      </c>
      <c r="Q45" s="645" t="str" cm="1">
        <f t="array" ref="Q45">IF(K45=0,"",(IFERROR(VLOOKUP($D45&amp;K45&amp;$E45,CHOOSE({1,2},Emissionsfaktoren!$A$30:$A$504&amp;Emissionsfaktoren!$B$30:$B$504&amp;Emissionsfaktoren!$C$30:$C$504,Emissionsfaktoren!$E$30:$E$504),2,0),"")))</f>
        <v/>
      </c>
      <c r="R45" s="637" t="str">
        <f>IFERROR(L45*Kältemittel!D59,"")</f>
        <v/>
      </c>
      <c r="S45" s="340" t="str">
        <f>IFERROR(M45*Kältemittel!E59,"")</f>
        <v/>
      </c>
      <c r="T45" s="340" t="str">
        <f>IFERROR(N45*Kältemittel!F59,"")</f>
        <v/>
      </c>
      <c r="U45" s="340" t="str">
        <f>IFERROR(O45*Kältemittel!G59,"")</f>
        <v/>
      </c>
      <c r="V45" s="340" t="str">
        <f>IFERROR(P45*Kältemittel!H59,"")</f>
        <v/>
      </c>
      <c r="W45" s="341" t="str">
        <f>IFERROR(Q45*Kältemittel!I59,"")</f>
        <v/>
      </c>
    </row>
    <row r="46" spans="1:23" ht="19.7" customHeight="1" x14ac:dyDescent="0.2">
      <c r="A46" s="863"/>
      <c r="B46" s="866"/>
      <c r="C46" s="3" t="s">
        <v>506</v>
      </c>
      <c r="D46" s="3"/>
      <c r="E46" s="140" t="s">
        <v>476</v>
      </c>
      <c r="F46" s="393">
        <f>IF(_xlfn.MAXIFS(Emissionsfaktoren!$B$30:$B$599,Emissionsfaktoren!$B$30:$B$599,"&lt;="&amp;F$11,Emissionsfaktoren!$A$30:$A$599,$D46,Emissionsfaktoren!$C$30:$C$599,$E46)&gt;0,
_xlfn.MAXIFS(Emissionsfaktoren!$B$30:$B$599,Emissionsfaktoren!$B$30:$B$599,"&lt;="&amp;F$11,Emissionsfaktoren!$A$30:$A$599,$D46,Emissionsfaktoren!$C$30:$C$599,$E46),
_xlfn.MINIFS(Emissionsfaktoren!$B$30:$B$599,Emissionsfaktoren!$A$30:$A$599,$D46,Emissionsfaktoren!$C$30:$C$599,$E46))</f>
        <v>0</v>
      </c>
      <c r="G46" s="393">
        <f>IF(_xlfn.MAXIFS(Emissionsfaktoren!$B$30:$B$599,Emissionsfaktoren!$B$30:$B$599,"&lt;="&amp;G$11,Emissionsfaktoren!$A$30:$A$599,$D46,Emissionsfaktoren!$C$30:$C$599,$E46)&gt;0,
_xlfn.MAXIFS(Emissionsfaktoren!$B$30:$B$599,Emissionsfaktoren!$B$30:$B$599,"&lt;="&amp;G$11,Emissionsfaktoren!$A$30:$A$599,$D46,Emissionsfaktoren!$C$30:$C$599,$E46),
_xlfn.MINIFS(Emissionsfaktoren!$B$30:$B$599,Emissionsfaktoren!$A$30:$A$599,$D46,Emissionsfaktoren!$C$30:$C$599,$E46))</f>
        <v>0</v>
      </c>
      <c r="H46" s="393">
        <f>IF(_xlfn.MAXIFS(Emissionsfaktoren!$B$30:$B$599,Emissionsfaktoren!$B$30:$B$599,"&lt;="&amp;H$11,Emissionsfaktoren!$A$30:$A$599,$D46,Emissionsfaktoren!$C$30:$C$599,$E46)&gt;0,
_xlfn.MAXIFS(Emissionsfaktoren!$B$30:$B$599,Emissionsfaktoren!$B$30:$B$599,"&lt;="&amp;H$11,Emissionsfaktoren!$A$30:$A$599,$D46,Emissionsfaktoren!$C$30:$C$599,$E46),
_xlfn.MINIFS(Emissionsfaktoren!$B$30:$B$599,Emissionsfaktoren!$A$30:$A$599,$D46,Emissionsfaktoren!$C$30:$C$599,$E46))</f>
        <v>0</v>
      </c>
      <c r="I46" s="393">
        <f>IF(_xlfn.MAXIFS(Emissionsfaktoren!$B$30:$B$599,Emissionsfaktoren!$B$30:$B$599,"&lt;="&amp;I$11,Emissionsfaktoren!$A$30:$A$599,$D46,Emissionsfaktoren!$C$30:$C$599,$E46)&gt;0,
_xlfn.MAXIFS(Emissionsfaktoren!$B$30:$B$599,Emissionsfaktoren!$B$30:$B$599,"&lt;="&amp;I$11,Emissionsfaktoren!$A$30:$A$599,$D46,Emissionsfaktoren!$C$30:$C$599,$E46),
_xlfn.MINIFS(Emissionsfaktoren!$B$30:$B$599,Emissionsfaktoren!$A$30:$A$599,$D46,Emissionsfaktoren!$C$30:$C$599,$E46))</f>
        <v>0</v>
      </c>
      <c r="J46" s="393">
        <f>IF(_xlfn.MAXIFS(Emissionsfaktoren!$B$30:$B$599,Emissionsfaktoren!$B$30:$B$599,"&lt;="&amp;J$11,Emissionsfaktoren!$A$30:$A$599,$D46,Emissionsfaktoren!$C$30:$C$599,$E46)&gt;0,
_xlfn.MAXIFS(Emissionsfaktoren!$B$30:$B$599,Emissionsfaktoren!$B$30:$B$599,"&lt;="&amp;J$11,Emissionsfaktoren!$A$30:$A$599,$D46,Emissionsfaktoren!$C$30:$C$599,$E46),
_xlfn.MINIFS(Emissionsfaktoren!$B$30:$B$599,Emissionsfaktoren!$A$30:$A$599,$D46,Emissionsfaktoren!$C$30:$C$599,$E46))</f>
        <v>0</v>
      </c>
      <c r="K46" s="599">
        <f>IF(_xlfn.MAXIFS(Emissionsfaktoren!$B$30:$B$599,Emissionsfaktoren!$B$30:$B$599,"&lt;="&amp;K$11,Emissionsfaktoren!$A$30:$A$599,$D46,Emissionsfaktoren!$C$30:$C$599,$E46)&gt;0,
_xlfn.MAXIFS(Emissionsfaktoren!$B$30:$B$599,Emissionsfaktoren!$B$30:$B$599,"&lt;="&amp;K$11,Emissionsfaktoren!$A$30:$A$599,$D46,Emissionsfaktoren!$C$30:$C$599,$E46),
_xlfn.MINIFS(Emissionsfaktoren!$B$30:$B$599,Emissionsfaktoren!$A$30:$A$599,$D46,Emissionsfaktoren!$C$30:$C$599,$E46))</f>
        <v>0</v>
      </c>
      <c r="L46" s="603" t="str" cm="1">
        <f t="array" ref="L46">IF(F46=0,"",(IFERROR(VLOOKUP($D46&amp;F46&amp;$E46,CHOOSE({1,2},Emissionsfaktoren!$A$30:$A$504&amp;Emissionsfaktoren!$B$30:$B$504&amp;Emissionsfaktoren!$C$30:$C$504,Emissionsfaktoren!$E$30:$E$504),2,0),"")))</f>
        <v/>
      </c>
      <c r="M46" s="603" t="str" cm="1">
        <f t="array" ref="M46">IF(G46=0,"",(IFERROR(VLOOKUP($D46&amp;G46&amp;$E46,CHOOSE({1,2},Emissionsfaktoren!$A$30:$A$504&amp;Emissionsfaktoren!$B$30:$B$504&amp;Emissionsfaktoren!$C$30:$C$504,Emissionsfaktoren!$E$30:$E$504),2,0),"")))</f>
        <v/>
      </c>
      <c r="N46" s="603" t="str" cm="1">
        <f t="array" ref="N46">IF(H46=0,"",(IFERROR(VLOOKUP($D46&amp;H46&amp;$E46,CHOOSE({1,2},Emissionsfaktoren!$A$30:$A$504&amp;Emissionsfaktoren!$B$30:$B$504&amp;Emissionsfaktoren!$C$30:$C$504,Emissionsfaktoren!$E$30:$E$504),2,0),"")))</f>
        <v/>
      </c>
      <c r="O46" s="603" t="str" cm="1">
        <f t="array" ref="O46">IF(I46=0,"",(IFERROR(VLOOKUP($D46&amp;I46&amp;$E46,CHOOSE({1,2},Emissionsfaktoren!$A$30:$A$504&amp;Emissionsfaktoren!$B$30:$B$504&amp;Emissionsfaktoren!$C$30:$C$504,Emissionsfaktoren!$E$30:$E$504),2,0),"")))</f>
        <v/>
      </c>
      <c r="P46" s="603" t="str" cm="1">
        <f t="array" ref="P46">IF(J46=0,"",(IFERROR(VLOOKUP($D46&amp;J46&amp;$E46,CHOOSE({1,2},Emissionsfaktoren!$A$30:$A$504&amp;Emissionsfaktoren!$B$30:$B$504&amp;Emissionsfaktoren!$C$30:$C$504,Emissionsfaktoren!$E$30:$E$504),2,0),"")))</f>
        <v/>
      </c>
      <c r="Q46" s="645" t="str" cm="1">
        <f t="array" ref="Q46">IF(K46=0,"",(IFERROR(VLOOKUP($D46&amp;K46&amp;$E46,CHOOSE({1,2},Emissionsfaktoren!$A$30:$A$504&amp;Emissionsfaktoren!$B$30:$B$504&amp;Emissionsfaktoren!$C$30:$C$504,Emissionsfaktoren!$E$30:$E$504),2,0),"")))</f>
        <v/>
      </c>
      <c r="R46" s="637" t="str">
        <f>IFERROR(L46*Kältemittel!D60,"")</f>
        <v/>
      </c>
      <c r="S46" s="340" t="str">
        <f>IFERROR(M46*Kältemittel!E60,"")</f>
        <v/>
      </c>
      <c r="T46" s="340" t="str">
        <f>IFERROR(N46*Kältemittel!F60,"")</f>
        <v/>
      </c>
      <c r="U46" s="340" t="str">
        <f>IFERROR(O46*Kältemittel!G60,"")</f>
        <v/>
      </c>
      <c r="V46" s="340" t="str">
        <f>IFERROR(P46*Kältemittel!H60,"")</f>
        <v/>
      </c>
      <c r="W46" s="341" t="str">
        <f>IFERROR(Q46*Kältemittel!I60,"")</f>
        <v/>
      </c>
    </row>
    <row r="47" spans="1:23" ht="19.7" customHeight="1" x14ac:dyDescent="0.2">
      <c r="A47" s="863"/>
      <c r="B47" s="866"/>
      <c r="C47" s="3" t="s">
        <v>507</v>
      </c>
      <c r="D47" s="3"/>
      <c r="E47" s="140" t="s">
        <v>476</v>
      </c>
      <c r="F47" s="393">
        <f>IF(_xlfn.MAXIFS(Emissionsfaktoren!$B$30:$B$599,Emissionsfaktoren!$B$30:$B$599,"&lt;="&amp;F$11,Emissionsfaktoren!$A$30:$A$599,$D47,Emissionsfaktoren!$C$30:$C$599,$E47)&gt;0,
_xlfn.MAXIFS(Emissionsfaktoren!$B$30:$B$599,Emissionsfaktoren!$B$30:$B$599,"&lt;="&amp;F$11,Emissionsfaktoren!$A$30:$A$599,$D47,Emissionsfaktoren!$C$30:$C$599,$E47),
_xlfn.MINIFS(Emissionsfaktoren!$B$30:$B$599,Emissionsfaktoren!$A$30:$A$599,$D47,Emissionsfaktoren!$C$30:$C$599,$E47))</f>
        <v>0</v>
      </c>
      <c r="G47" s="393">
        <f>IF(_xlfn.MAXIFS(Emissionsfaktoren!$B$30:$B$599,Emissionsfaktoren!$B$30:$B$599,"&lt;="&amp;G$11,Emissionsfaktoren!$A$30:$A$599,$D47,Emissionsfaktoren!$C$30:$C$599,$E47)&gt;0,
_xlfn.MAXIFS(Emissionsfaktoren!$B$30:$B$599,Emissionsfaktoren!$B$30:$B$599,"&lt;="&amp;G$11,Emissionsfaktoren!$A$30:$A$599,$D47,Emissionsfaktoren!$C$30:$C$599,$E47),
_xlfn.MINIFS(Emissionsfaktoren!$B$30:$B$599,Emissionsfaktoren!$A$30:$A$599,$D47,Emissionsfaktoren!$C$30:$C$599,$E47))</f>
        <v>0</v>
      </c>
      <c r="H47" s="393">
        <f>IF(_xlfn.MAXIFS(Emissionsfaktoren!$B$30:$B$599,Emissionsfaktoren!$B$30:$B$599,"&lt;="&amp;H$11,Emissionsfaktoren!$A$30:$A$599,$D47,Emissionsfaktoren!$C$30:$C$599,$E47)&gt;0,
_xlfn.MAXIFS(Emissionsfaktoren!$B$30:$B$599,Emissionsfaktoren!$B$30:$B$599,"&lt;="&amp;H$11,Emissionsfaktoren!$A$30:$A$599,$D47,Emissionsfaktoren!$C$30:$C$599,$E47),
_xlfn.MINIFS(Emissionsfaktoren!$B$30:$B$599,Emissionsfaktoren!$A$30:$A$599,$D47,Emissionsfaktoren!$C$30:$C$599,$E47))</f>
        <v>0</v>
      </c>
      <c r="I47" s="393">
        <f>IF(_xlfn.MAXIFS(Emissionsfaktoren!$B$30:$B$599,Emissionsfaktoren!$B$30:$B$599,"&lt;="&amp;I$11,Emissionsfaktoren!$A$30:$A$599,$D47,Emissionsfaktoren!$C$30:$C$599,$E47)&gt;0,
_xlfn.MAXIFS(Emissionsfaktoren!$B$30:$B$599,Emissionsfaktoren!$B$30:$B$599,"&lt;="&amp;I$11,Emissionsfaktoren!$A$30:$A$599,$D47,Emissionsfaktoren!$C$30:$C$599,$E47),
_xlfn.MINIFS(Emissionsfaktoren!$B$30:$B$599,Emissionsfaktoren!$A$30:$A$599,$D47,Emissionsfaktoren!$C$30:$C$599,$E47))</f>
        <v>0</v>
      </c>
      <c r="J47" s="393">
        <f>IF(_xlfn.MAXIFS(Emissionsfaktoren!$B$30:$B$599,Emissionsfaktoren!$B$30:$B$599,"&lt;="&amp;J$11,Emissionsfaktoren!$A$30:$A$599,$D47,Emissionsfaktoren!$C$30:$C$599,$E47)&gt;0,
_xlfn.MAXIFS(Emissionsfaktoren!$B$30:$B$599,Emissionsfaktoren!$B$30:$B$599,"&lt;="&amp;J$11,Emissionsfaktoren!$A$30:$A$599,$D47,Emissionsfaktoren!$C$30:$C$599,$E47),
_xlfn.MINIFS(Emissionsfaktoren!$B$30:$B$599,Emissionsfaktoren!$A$30:$A$599,$D47,Emissionsfaktoren!$C$30:$C$599,$E47))</f>
        <v>0</v>
      </c>
      <c r="K47" s="599">
        <f>IF(_xlfn.MAXIFS(Emissionsfaktoren!$B$30:$B$599,Emissionsfaktoren!$B$30:$B$599,"&lt;="&amp;K$11,Emissionsfaktoren!$A$30:$A$599,$D47,Emissionsfaktoren!$C$30:$C$599,$E47)&gt;0,
_xlfn.MAXIFS(Emissionsfaktoren!$B$30:$B$599,Emissionsfaktoren!$B$30:$B$599,"&lt;="&amp;K$11,Emissionsfaktoren!$A$30:$A$599,$D47,Emissionsfaktoren!$C$30:$C$599,$E47),
_xlfn.MINIFS(Emissionsfaktoren!$B$30:$B$599,Emissionsfaktoren!$A$30:$A$599,$D47,Emissionsfaktoren!$C$30:$C$599,$E47))</f>
        <v>0</v>
      </c>
      <c r="L47" s="603" t="str" cm="1">
        <f t="array" ref="L47">IF(F47=0,"",(IFERROR(VLOOKUP($D47&amp;F47&amp;$E47,CHOOSE({1,2},Emissionsfaktoren!$A$30:$A$504&amp;Emissionsfaktoren!$B$30:$B$504&amp;Emissionsfaktoren!$C$30:$C$504,Emissionsfaktoren!$E$30:$E$504),2,0),"")))</f>
        <v/>
      </c>
      <c r="M47" s="603" t="str" cm="1">
        <f t="array" ref="M47">IF(G47=0,"",(IFERROR(VLOOKUP($D47&amp;G47&amp;$E47,CHOOSE({1,2},Emissionsfaktoren!$A$30:$A$504&amp;Emissionsfaktoren!$B$30:$B$504&amp;Emissionsfaktoren!$C$30:$C$504,Emissionsfaktoren!$E$30:$E$504),2,0),"")))</f>
        <v/>
      </c>
      <c r="N47" s="603" t="str" cm="1">
        <f t="array" ref="N47">IF(H47=0,"",(IFERROR(VLOOKUP($D47&amp;H47&amp;$E47,CHOOSE({1,2},Emissionsfaktoren!$A$30:$A$504&amp;Emissionsfaktoren!$B$30:$B$504&amp;Emissionsfaktoren!$C$30:$C$504,Emissionsfaktoren!$E$30:$E$504),2,0),"")))</f>
        <v/>
      </c>
      <c r="O47" s="603" t="str" cm="1">
        <f t="array" ref="O47">IF(I47=0,"",(IFERROR(VLOOKUP($D47&amp;I47&amp;$E47,CHOOSE({1,2},Emissionsfaktoren!$A$30:$A$504&amp;Emissionsfaktoren!$B$30:$B$504&amp;Emissionsfaktoren!$C$30:$C$504,Emissionsfaktoren!$E$30:$E$504),2,0),"")))</f>
        <v/>
      </c>
      <c r="P47" s="603" t="str" cm="1">
        <f t="array" ref="P47">IF(J47=0,"",(IFERROR(VLOOKUP($D47&amp;J47&amp;$E47,CHOOSE({1,2},Emissionsfaktoren!$A$30:$A$504&amp;Emissionsfaktoren!$B$30:$B$504&amp;Emissionsfaktoren!$C$30:$C$504,Emissionsfaktoren!$E$30:$E$504),2,0),"")))</f>
        <v/>
      </c>
      <c r="Q47" s="645" t="str" cm="1">
        <f t="array" ref="Q47">IF(K47=0,"",(IFERROR(VLOOKUP($D47&amp;K47&amp;$E47,CHOOSE({1,2},Emissionsfaktoren!$A$30:$A$504&amp;Emissionsfaktoren!$B$30:$B$504&amp;Emissionsfaktoren!$C$30:$C$504,Emissionsfaktoren!$E$30:$E$504),2,0),"")))</f>
        <v/>
      </c>
      <c r="R47" s="637" t="str">
        <f>IFERROR(L47*Kältemittel!D61,"")</f>
        <v/>
      </c>
      <c r="S47" s="340" t="str">
        <f>IFERROR(M47*Kältemittel!E61,"")</f>
        <v/>
      </c>
      <c r="T47" s="340" t="str">
        <f>IFERROR(N47*Kältemittel!F61,"")</f>
        <v/>
      </c>
      <c r="U47" s="340" t="str">
        <f>IFERROR(O47*Kältemittel!G61,"")</f>
        <v/>
      </c>
      <c r="V47" s="340" t="str">
        <f>IFERROR(P47*Kältemittel!H61,"")</f>
        <v/>
      </c>
      <c r="W47" s="341" t="str">
        <f>IFERROR(Q47*Kältemittel!I61,"")</f>
        <v/>
      </c>
    </row>
    <row r="48" spans="1:23" ht="19.7" customHeight="1" thickBot="1" x14ac:dyDescent="0.25">
      <c r="A48" s="864"/>
      <c r="B48" s="867"/>
      <c r="C48" s="334" t="s">
        <v>508</v>
      </c>
      <c r="D48" s="144"/>
      <c r="E48" s="144" t="s">
        <v>476</v>
      </c>
      <c r="F48" s="428">
        <f>IF(_xlfn.MAXIFS(Emissionsfaktoren!$B$30:$B$599,Emissionsfaktoren!$B$30:$B$599,"&lt;="&amp;F$11,Emissionsfaktoren!$A$30:$A$599,$D48,Emissionsfaktoren!$C$30:$C$599,$E48)&gt;0,
_xlfn.MAXIFS(Emissionsfaktoren!$B$30:$B$599,Emissionsfaktoren!$B$30:$B$599,"&lt;="&amp;F$11,Emissionsfaktoren!$A$30:$A$599,$D48,Emissionsfaktoren!$C$30:$C$599,$E48),
_xlfn.MINIFS(Emissionsfaktoren!$B$30:$B$599,Emissionsfaktoren!$A$30:$A$599,$D48,Emissionsfaktoren!$C$30:$C$599,$E48))</f>
        <v>0</v>
      </c>
      <c r="G48" s="428">
        <f>IF(_xlfn.MAXIFS(Emissionsfaktoren!$B$30:$B$599,Emissionsfaktoren!$B$30:$B$599,"&lt;="&amp;G$11,Emissionsfaktoren!$A$30:$A$599,$D48,Emissionsfaktoren!$C$30:$C$599,$E48)&gt;0,
_xlfn.MAXIFS(Emissionsfaktoren!$B$30:$B$599,Emissionsfaktoren!$B$30:$B$599,"&lt;="&amp;G$11,Emissionsfaktoren!$A$30:$A$599,$D48,Emissionsfaktoren!$C$30:$C$599,$E48),
_xlfn.MINIFS(Emissionsfaktoren!$B$30:$B$599,Emissionsfaktoren!$A$30:$A$599,$D48,Emissionsfaktoren!$C$30:$C$599,$E48))</f>
        <v>0</v>
      </c>
      <c r="H48" s="428">
        <f>IF(_xlfn.MAXIFS(Emissionsfaktoren!$B$30:$B$599,Emissionsfaktoren!$B$30:$B$599,"&lt;="&amp;H$11,Emissionsfaktoren!$A$30:$A$599,$D48,Emissionsfaktoren!$C$30:$C$599,$E48)&gt;0,
_xlfn.MAXIFS(Emissionsfaktoren!$B$30:$B$599,Emissionsfaktoren!$B$30:$B$599,"&lt;="&amp;H$11,Emissionsfaktoren!$A$30:$A$599,$D48,Emissionsfaktoren!$C$30:$C$599,$E48),
_xlfn.MINIFS(Emissionsfaktoren!$B$30:$B$599,Emissionsfaktoren!$A$30:$A$599,$D48,Emissionsfaktoren!$C$30:$C$599,$E48))</f>
        <v>0</v>
      </c>
      <c r="I48" s="428">
        <f>IF(_xlfn.MAXIFS(Emissionsfaktoren!$B$30:$B$599,Emissionsfaktoren!$B$30:$B$599,"&lt;="&amp;I$11,Emissionsfaktoren!$A$30:$A$599,$D48,Emissionsfaktoren!$C$30:$C$599,$E48)&gt;0,
_xlfn.MAXIFS(Emissionsfaktoren!$B$30:$B$599,Emissionsfaktoren!$B$30:$B$599,"&lt;="&amp;I$11,Emissionsfaktoren!$A$30:$A$599,$D48,Emissionsfaktoren!$C$30:$C$599,$E48),
_xlfn.MINIFS(Emissionsfaktoren!$B$30:$B$599,Emissionsfaktoren!$A$30:$A$599,$D48,Emissionsfaktoren!$C$30:$C$599,$E48))</f>
        <v>0</v>
      </c>
      <c r="J48" s="428">
        <f>IF(_xlfn.MAXIFS(Emissionsfaktoren!$B$30:$B$599,Emissionsfaktoren!$B$30:$B$599,"&lt;="&amp;J$11,Emissionsfaktoren!$A$30:$A$599,$D48,Emissionsfaktoren!$C$30:$C$599,$E48)&gt;0,
_xlfn.MAXIFS(Emissionsfaktoren!$B$30:$B$599,Emissionsfaktoren!$B$30:$B$599,"&lt;="&amp;J$11,Emissionsfaktoren!$A$30:$A$599,$D48,Emissionsfaktoren!$C$30:$C$599,$E48),
_xlfn.MINIFS(Emissionsfaktoren!$B$30:$B$599,Emissionsfaktoren!$A$30:$A$599,$D48,Emissionsfaktoren!$C$30:$C$599,$E48))</f>
        <v>0</v>
      </c>
      <c r="K48" s="602">
        <f>IF(_xlfn.MAXIFS(Emissionsfaktoren!$B$30:$B$599,Emissionsfaktoren!$B$30:$B$599,"&lt;="&amp;K$11,Emissionsfaktoren!$A$30:$A$599,$D48,Emissionsfaktoren!$C$30:$C$599,$E48)&gt;0,
_xlfn.MAXIFS(Emissionsfaktoren!$B$30:$B$599,Emissionsfaktoren!$B$30:$B$599,"&lt;="&amp;K$11,Emissionsfaktoren!$A$30:$A$599,$D48,Emissionsfaktoren!$C$30:$C$599,$E48),
_xlfn.MINIFS(Emissionsfaktoren!$B$30:$B$599,Emissionsfaktoren!$A$30:$A$599,$D48,Emissionsfaktoren!$C$30:$C$599,$E48))</f>
        <v>0</v>
      </c>
      <c r="L48" s="604" t="str" cm="1">
        <f t="array" ref="L48">IF(F48=0,"",(IFERROR(VLOOKUP($D48&amp;F48&amp;$E48,CHOOSE({1,2},Emissionsfaktoren!$A$30:$A$504&amp;Emissionsfaktoren!$B$30:$B$504&amp;Emissionsfaktoren!$C$30:$C$504,Emissionsfaktoren!$E$30:$E$504),2,0),"")))</f>
        <v/>
      </c>
      <c r="M48" s="604" t="str" cm="1">
        <f t="array" ref="M48">IF(G48=0,"",(IFERROR(VLOOKUP($D48&amp;G48&amp;$E48,CHOOSE({1,2},Emissionsfaktoren!$A$30:$A$504&amp;Emissionsfaktoren!$B$30:$B$504&amp;Emissionsfaktoren!$C$30:$C$504,Emissionsfaktoren!$E$30:$E$504),2,0),"")))</f>
        <v/>
      </c>
      <c r="N48" s="604" t="str" cm="1">
        <f t="array" ref="N48">IF(H48=0,"",(IFERROR(VLOOKUP($D48&amp;H48&amp;$E48,CHOOSE({1,2},Emissionsfaktoren!$A$30:$A$504&amp;Emissionsfaktoren!$B$30:$B$504&amp;Emissionsfaktoren!$C$30:$C$504,Emissionsfaktoren!$E$30:$E$504),2,0),"")))</f>
        <v/>
      </c>
      <c r="O48" s="604" t="str" cm="1">
        <f t="array" ref="O48">IF(I48=0,"",(IFERROR(VLOOKUP($D48&amp;I48&amp;$E48,CHOOSE({1,2},Emissionsfaktoren!$A$30:$A$504&amp;Emissionsfaktoren!$B$30:$B$504&amp;Emissionsfaktoren!$C$30:$C$504,Emissionsfaktoren!$E$30:$E$504),2,0),"")))</f>
        <v/>
      </c>
      <c r="P48" s="604" t="str" cm="1">
        <f t="array" ref="P48">IF(J48=0,"",(IFERROR(VLOOKUP($D48&amp;J48&amp;$E48,CHOOSE({1,2},Emissionsfaktoren!$A$30:$A$504&amp;Emissionsfaktoren!$B$30:$B$504&amp;Emissionsfaktoren!$C$30:$C$504,Emissionsfaktoren!$E$30:$E$504),2,0),"")))</f>
        <v/>
      </c>
      <c r="Q48" s="646" t="str" cm="1">
        <f t="array" ref="Q48">IF(K48=0,"",(IFERROR(VLOOKUP($D48&amp;K48&amp;$E48,CHOOSE({1,2},Emissionsfaktoren!$A$30:$A$504&amp;Emissionsfaktoren!$B$30:$B$504&amp;Emissionsfaktoren!$C$30:$C$504,Emissionsfaktoren!$E$30:$E$504),2,0),"")))</f>
        <v/>
      </c>
      <c r="R48" s="640" t="str">
        <f>IFERROR(L48*Kältemittel!D62,"")</f>
        <v/>
      </c>
      <c r="S48" s="430" t="str">
        <f>IFERROR(M48*Kältemittel!E62,"")</f>
        <v/>
      </c>
      <c r="T48" s="430" t="str">
        <f>IFERROR(N48*Kältemittel!F62,"")</f>
        <v/>
      </c>
      <c r="U48" s="430" t="str">
        <f>IFERROR(O48*Kältemittel!G62,"")</f>
        <v/>
      </c>
      <c r="V48" s="430" t="str">
        <f>IFERROR(P48*Kältemittel!H62,"")</f>
        <v/>
      </c>
      <c r="W48" s="431" t="str">
        <f>IFERROR(Q48*Kältemittel!I62,"")</f>
        <v/>
      </c>
    </row>
    <row r="49" spans="1:23" ht="19.350000000000001" customHeight="1" thickBot="1" x14ac:dyDescent="0.25">
      <c r="A49" s="149"/>
      <c r="B49" s="93"/>
      <c r="C49" s="34"/>
      <c r="D49" s="435"/>
      <c r="E49" s="435"/>
      <c r="F49" s="436"/>
      <c r="G49" s="436"/>
      <c r="H49" s="436"/>
      <c r="I49" s="436"/>
      <c r="J49" s="436"/>
      <c r="K49" s="436"/>
      <c r="L49" s="442" t="str" cm="1">
        <f t="array" ref="L49">IF(F49=0,"",(IFERROR(VLOOKUP($D49&amp;F49&amp;$E49,CHOOSE({1,2},Emissionsfaktoren!$A$30:$A$504&amp;Emissionsfaktoren!$B$30:$B$504&amp;Emissionsfaktoren!$C$30:$C$504,Emissionsfaktoren!$E$30:$E$504),2,0),"")))</f>
        <v/>
      </c>
      <c r="M49" s="442" t="str" cm="1">
        <f t="array" ref="M49">IF(G49=0,"",(IFERROR(VLOOKUP($D49&amp;G49&amp;$E49,CHOOSE({1,2},Emissionsfaktoren!$A$30:$A$504&amp;Emissionsfaktoren!$B$30:$B$504&amp;Emissionsfaktoren!$C$30:$C$504,Emissionsfaktoren!$E$30:$E$504),2,0),"")))</f>
        <v/>
      </c>
      <c r="N49" s="442" t="str" cm="1">
        <f t="array" ref="N49">IF(H49=0,"",(IFERROR(VLOOKUP($D49&amp;H49&amp;$E49,CHOOSE({1,2},Emissionsfaktoren!$A$30:$A$504&amp;Emissionsfaktoren!$B$30:$B$504&amp;Emissionsfaktoren!$C$30:$C$504,Emissionsfaktoren!$E$30:$E$504),2,0),"")))</f>
        <v/>
      </c>
      <c r="O49" s="442" t="str" cm="1">
        <f t="array" ref="O49">IF(I49=0,"",(IFERROR(VLOOKUP($D49&amp;I49&amp;$E49,CHOOSE({1,2},Emissionsfaktoren!$A$30:$A$504&amp;Emissionsfaktoren!$B$30:$B$504&amp;Emissionsfaktoren!$C$30:$C$504,Emissionsfaktoren!$E$30:$E$504),2,0),"")))</f>
        <v/>
      </c>
      <c r="P49" s="442" t="str" cm="1">
        <f t="array" ref="P49">IF(J49=0,"",(IFERROR(VLOOKUP($D49&amp;J49&amp;$E49,CHOOSE({1,2},Emissionsfaktoren!$A$30:$A$504&amp;Emissionsfaktoren!$B$30:$B$504&amp;Emissionsfaktoren!$C$30:$C$504,Emissionsfaktoren!$E$30:$E$504),2,0),"")))</f>
        <v/>
      </c>
      <c r="Q49" s="442" t="str" cm="1">
        <f t="array" ref="Q49">IF(K49=0,"",(IFERROR(VLOOKUP($D49&amp;K49&amp;$E49,CHOOSE({1,2},Emissionsfaktoren!$A$30:$A$504&amp;Emissionsfaktoren!$B$30:$B$504&amp;Emissionsfaktoren!$C$30:$C$504,Emissionsfaktoren!$E$30:$E$504),2,0),"")))</f>
        <v/>
      </c>
      <c r="R49" s="437"/>
      <c r="S49" s="437"/>
      <c r="T49" s="437"/>
      <c r="U49" s="437"/>
      <c r="V49" s="437"/>
      <c r="W49" s="437"/>
    </row>
    <row r="50" spans="1:23" ht="19.350000000000001" customHeight="1" x14ac:dyDescent="0.2">
      <c r="A50" s="879" t="s">
        <v>446</v>
      </c>
      <c r="B50" s="353" t="s">
        <v>509</v>
      </c>
      <c r="C50" s="363" t="s">
        <v>510</v>
      </c>
      <c r="D50" s="439"/>
      <c r="E50" s="216" t="s">
        <v>145</v>
      </c>
      <c r="F50" s="440">
        <f>IF(_xlfn.MAXIFS(Emissionsfaktoren!$B$30:$B$599,Emissionsfaktoren!$B$30:$B$599,"&lt;="&amp;F$11,Emissionsfaktoren!$A$30:$A$599,$D50,Emissionsfaktoren!$C$30:$C$599,$E50)&gt;0,
_xlfn.MAXIFS(Emissionsfaktoren!$B$30:$B$599,Emissionsfaktoren!$B$30:$B$599,"&lt;="&amp;F$11,Emissionsfaktoren!$A$30:$A$599,$D50,Emissionsfaktoren!$C$30:$C$599,$E50),
_xlfn.MINIFS(Emissionsfaktoren!$B$30:$B$599,Emissionsfaktoren!$A$30:$A$599,$D50,Emissionsfaktoren!$C$30:$C$599,$E50))</f>
        <v>0</v>
      </c>
      <c r="G50" s="440">
        <f>IF(_xlfn.MAXIFS(Emissionsfaktoren!$B$30:$B$599,Emissionsfaktoren!$B$30:$B$599,"&lt;="&amp;G$11,Emissionsfaktoren!$A$30:$A$599,$D50,Emissionsfaktoren!$C$30:$C$599,$E50)&gt;0,
_xlfn.MAXIFS(Emissionsfaktoren!$B$30:$B$599,Emissionsfaktoren!$B$30:$B$599,"&lt;="&amp;G$11,Emissionsfaktoren!$A$30:$A$599,$D50,Emissionsfaktoren!$C$30:$C$599,$E50),
_xlfn.MINIFS(Emissionsfaktoren!$B$30:$B$599,Emissionsfaktoren!$A$30:$A$599,$D50,Emissionsfaktoren!$C$30:$C$599,$E50))</f>
        <v>0</v>
      </c>
      <c r="H50" s="440">
        <f>IF(_xlfn.MAXIFS(Emissionsfaktoren!$B$30:$B$599,Emissionsfaktoren!$B$30:$B$599,"&lt;="&amp;H$11,Emissionsfaktoren!$A$30:$A$599,$D50,Emissionsfaktoren!$C$30:$C$599,$E50)&gt;0,
_xlfn.MAXIFS(Emissionsfaktoren!$B$30:$B$599,Emissionsfaktoren!$B$30:$B$599,"&lt;="&amp;H$11,Emissionsfaktoren!$A$30:$A$599,$D50,Emissionsfaktoren!$C$30:$C$599,$E50),
_xlfn.MINIFS(Emissionsfaktoren!$B$30:$B$599,Emissionsfaktoren!$A$30:$A$599,$D50,Emissionsfaktoren!$C$30:$C$599,$E50))</f>
        <v>0</v>
      </c>
      <c r="I50" s="440">
        <f>IF(_xlfn.MAXIFS(Emissionsfaktoren!$B$30:$B$599,Emissionsfaktoren!$B$30:$B$599,"&lt;="&amp;I$11,Emissionsfaktoren!$A$30:$A$599,$D50,Emissionsfaktoren!$C$30:$C$599,$E50)&gt;0,
_xlfn.MAXIFS(Emissionsfaktoren!$B$30:$B$599,Emissionsfaktoren!$B$30:$B$599,"&lt;="&amp;I$11,Emissionsfaktoren!$A$30:$A$599,$D50,Emissionsfaktoren!$C$30:$C$599,$E50),
_xlfn.MINIFS(Emissionsfaktoren!$B$30:$B$599,Emissionsfaktoren!$A$30:$A$599,$D50,Emissionsfaktoren!$C$30:$C$599,$E50))</f>
        <v>0</v>
      </c>
      <c r="J50" s="440">
        <f>IF(_xlfn.MAXIFS(Emissionsfaktoren!$B$30:$B$599,Emissionsfaktoren!$B$30:$B$599,"&lt;="&amp;J$11,Emissionsfaktoren!$A$30:$A$599,$D50,Emissionsfaktoren!$C$30:$C$599,$E50)&gt;0,
_xlfn.MAXIFS(Emissionsfaktoren!$B$30:$B$599,Emissionsfaktoren!$B$30:$B$599,"&lt;="&amp;J$11,Emissionsfaktoren!$A$30:$A$599,$D50,Emissionsfaktoren!$C$30:$C$599,$E50),
_xlfn.MINIFS(Emissionsfaktoren!$B$30:$B$599,Emissionsfaktoren!$A$30:$A$599,$D50,Emissionsfaktoren!$C$30:$C$599,$E50))</f>
        <v>0</v>
      </c>
      <c r="K50" s="605">
        <f>IF(_xlfn.MAXIFS(Emissionsfaktoren!$B$30:$B$599,Emissionsfaktoren!$B$30:$B$599,"&lt;="&amp;K$11,Emissionsfaktoren!$A$30:$A$599,$D50,Emissionsfaktoren!$C$30:$C$599,$E50)&gt;0,
_xlfn.MAXIFS(Emissionsfaktoren!$B$30:$B$599,Emissionsfaktoren!$B$30:$B$599,"&lt;="&amp;K$11,Emissionsfaktoren!$A$30:$A$599,$D50,Emissionsfaktoren!$C$30:$C$599,$E50),
_xlfn.MINIFS(Emissionsfaktoren!$B$30:$B$599,Emissionsfaktoren!$A$30:$A$599,$D50,Emissionsfaktoren!$C$30:$C$599,$E50))</f>
        <v>0</v>
      </c>
      <c r="L50" s="603" t="str" cm="1">
        <f t="array" ref="L50">IF(F50=0,"",(IFERROR(VLOOKUP($D50&amp;F50&amp;$E50,CHOOSE({1,2},Emissionsfaktoren!$A$30:$A$504&amp;Emissionsfaktoren!$B$30:$B$504&amp;Emissionsfaktoren!$C$30:$C$504,Emissionsfaktoren!$E$30:$E$504),2,0),"")))</f>
        <v/>
      </c>
      <c r="M50" s="603" t="str" cm="1">
        <f t="array" ref="M50">IF(G50=0,"",(IFERROR(VLOOKUP($D50&amp;G50&amp;$E50,CHOOSE({1,2},Emissionsfaktoren!$A$30:$A$504&amp;Emissionsfaktoren!$B$30:$B$504&amp;Emissionsfaktoren!$C$30:$C$504,Emissionsfaktoren!$E$30:$E$504),2,0),"")))</f>
        <v/>
      </c>
      <c r="N50" s="603" t="str" cm="1">
        <f t="array" ref="N50">IF(H50=0,"",(IFERROR(VLOOKUP($D50&amp;H50&amp;$E50,CHOOSE({1,2},Emissionsfaktoren!$A$30:$A$504&amp;Emissionsfaktoren!$B$30:$B$504&amp;Emissionsfaktoren!$C$30:$C$504,Emissionsfaktoren!$E$30:$E$504),2,0),"")))</f>
        <v/>
      </c>
      <c r="O50" s="603" t="str" cm="1">
        <f t="array" ref="O50">IF(I50=0,"",(IFERROR(VLOOKUP($D50&amp;I50&amp;$E50,CHOOSE({1,2},Emissionsfaktoren!$A$30:$A$504&amp;Emissionsfaktoren!$B$30:$B$504&amp;Emissionsfaktoren!$C$30:$C$504,Emissionsfaktoren!$E$30:$E$504),2,0),"")))</f>
        <v/>
      </c>
      <c r="P50" s="603" t="str" cm="1">
        <f t="array" ref="P50">IF(J50=0,"",(IFERROR(VLOOKUP($D50&amp;J50&amp;$E50,CHOOSE({1,2},Emissionsfaktoren!$A$30:$A$504&amp;Emissionsfaktoren!$B$30:$B$504&amp;Emissionsfaktoren!$C$30:$C$504,Emissionsfaktoren!$E$30:$E$504),2,0),"")))</f>
        <v/>
      </c>
      <c r="Q50" s="647" t="str" cm="1">
        <f t="array" ref="Q50">IF(K50=0,"",(IFERROR(VLOOKUP($D50&amp;K50&amp;$E50,CHOOSE({1,2},Emissionsfaktoren!$A$30:$A$504&amp;Emissionsfaktoren!$B$30:$B$504&amp;Emissionsfaktoren!$C$30:$C$504,Emissionsfaktoren!$E$30:$E$504),2,0),"")))</f>
        <v/>
      </c>
      <c r="R50" s="642" t="str">
        <f>IFERROR(L50*Energie!D15,"")</f>
        <v/>
      </c>
      <c r="S50" s="345" t="str">
        <f>IFERROR(M50*Energie!E15,"")</f>
        <v/>
      </c>
      <c r="T50" s="345" t="str">
        <f>IFERROR(N50*Energie!F15,"")</f>
        <v/>
      </c>
      <c r="U50" s="345" t="str">
        <f>IFERROR(O50*Energie!G15,"")</f>
        <v/>
      </c>
      <c r="V50" s="345" t="str">
        <f>IFERROR(P50*Energie!H15,"")</f>
        <v/>
      </c>
      <c r="W50" s="347" t="str">
        <f>IFERROR(Q50*Energie!I15,"")</f>
        <v/>
      </c>
    </row>
    <row r="51" spans="1:23" ht="19.350000000000001" customHeight="1" thickBot="1" x14ac:dyDescent="0.25">
      <c r="A51" s="863"/>
      <c r="B51" s="585" t="s">
        <v>450</v>
      </c>
      <c r="C51" s="144" t="s">
        <v>511</v>
      </c>
      <c r="D51" s="586"/>
      <c r="E51" s="227" t="s">
        <v>145</v>
      </c>
      <c r="F51" s="428">
        <f>IF(_xlfn.MAXIFS(Emissionsfaktoren!$B$30:$B$599,Emissionsfaktoren!$B$30:$B$599,"&lt;="&amp;F$11,Emissionsfaktoren!$A$30:$A$599,$D51,Emissionsfaktoren!$C$30:$C$599,$E51)&gt;0,
_xlfn.MAXIFS(Emissionsfaktoren!$B$30:$B$599,Emissionsfaktoren!$B$30:$B$599,"&lt;="&amp;F$11,Emissionsfaktoren!$A$30:$A$599,$D51,Emissionsfaktoren!$C$30:$C$599,$E51),
_xlfn.MINIFS(Emissionsfaktoren!$B$30:$B$599,Emissionsfaktoren!$A$30:$A$599,$D51,Emissionsfaktoren!$C$30:$C$599,$E51))</f>
        <v>0</v>
      </c>
      <c r="G51" s="428">
        <f>IF(_xlfn.MAXIFS(Emissionsfaktoren!$B$30:$B$599,Emissionsfaktoren!$B$30:$B$599,"&lt;="&amp;G$11,Emissionsfaktoren!$A$30:$A$599,$D51,Emissionsfaktoren!$C$30:$C$599,$E51)&gt;0,
_xlfn.MAXIFS(Emissionsfaktoren!$B$30:$B$599,Emissionsfaktoren!$B$30:$B$599,"&lt;="&amp;G$11,Emissionsfaktoren!$A$30:$A$599,$D51,Emissionsfaktoren!$C$30:$C$599,$E51),
_xlfn.MINIFS(Emissionsfaktoren!$B$30:$B$599,Emissionsfaktoren!$A$30:$A$599,$D51,Emissionsfaktoren!$C$30:$C$599,$E51))</f>
        <v>0</v>
      </c>
      <c r="H51" s="428">
        <f>IF(_xlfn.MAXIFS(Emissionsfaktoren!$B$30:$B$599,Emissionsfaktoren!$B$30:$B$599,"&lt;="&amp;H$11,Emissionsfaktoren!$A$30:$A$599,$D51,Emissionsfaktoren!$C$30:$C$599,$E51)&gt;0,
_xlfn.MAXIFS(Emissionsfaktoren!$B$30:$B$599,Emissionsfaktoren!$B$30:$B$599,"&lt;="&amp;H$11,Emissionsfaktoren!$A$30:$A$599,$D51,Emissionsfaktoren!$C$30:$C$599,$E51),
_xlfn.MINIFS(Emissionsfaktoren!$B$30:$B$599,Emissionsfaktoren!$A$30:$A$599,$D51,Emissionsfaktoren!$C$30:$C$599,$E51))</f>
        <v>0</v>
      </c>
      <c r="I51" s="428">
        <f>IF(_xlfn.MAXIFS(Emissionsfaktoren!$B$30:$B$599,Emissionsfaktoren!$B$30:$B$599,"&lt;="&amp;I$11,Emissionsfaktoren!$A$30:$A$599,$D51,Emissionsfaktoren!$C$30:$C$599,$E51)&gt;0,
_xlfn.MAXIFS(Emissionsfaktoren!$B$30:$B$599,Emissionsfaktoren!$B$30:$B$599,"&lt;="&amp;I$11,Emissionsfaktoren!$A$30:$A$599,$D51,Emissionsfaktoren!$C$30:$C$599,$E51),
_xlfn.MINIFS(Emissionsfaktoren!$B$30:$B$599,Emissionsfaktoren!$A$30:$A$599,$D51,Emissionsfaktoren!$C$30:$C$599,$E51))</f>
        <v>0</v>
      </c>
      <c r="J51" s="428">
        <f>IF(_xlfn.MAXIFS(Emissionsfaktoren!$B$30:$B$599,Emissionsfaktoren!$B$30:$B$599,"&lt;="&amp;J$11,Emissionsfaktoren!$A$30:$A$599,$D51,Emissionsfaktoren!$C$30:$C$599,$E51)&gt;0,
_xlfn.MAXIFS(Emissionsfaktoren!$B$30:$B$599,Emissionsfaktoren!$B$30:$B$599,"&lt;="&amp;J$11,Emissionsfaktoren!$A$30:$A$599,$D51,Emissionsfaktoren!$C$30:$C$599,$E51),
_xlfn.MINIFS(Emissionsfaktoren!$B$30:$B$599,Emissionsfaktoren!$A$30:$A$599,$D51,Emissionsfaktoren!$C$30:$C$599,$E51))</f>
        <v>0</v>
      </c>
      <c r="K51" s="602">
        <f>IF(_xlfn.MAXIFS(Emissionsfaktoren!$B$30:$B$599,Emissionsfaktoren!$B$30:$B$599,"&lt;="&amp;K$11,Emissionsfaktoren!$A$30:$A$599,$D51,Emissionsfaktoren!$C$30:$C$599,$E51)&gt;0,
_xlfn.MAXIFS(Emissionsfaktoren!$B$30:$B$599,Emissionsfaktoren!$B$30:$B$599,"&lt;="&amp;K$11,Emissionsfaktoren!$A$30:$A$599,$D51,Emissionsfaktoren!$C$30:$C$599,$E51),
_xlfn.MINIFS(Emissionsfaktoren!$B$30:$B$599,Emissionsfaktoren!$A$30:$A$599,$D51,Emissionsfaktoren!$C$30:$C$599,$E51))</f>
        <v>0</v>
      </c>
      <c r="L51" s="604" t="str" cm="1">
        <f t="array" ref="L51">IF(F51=0,"",(IFERROR(VLOOKUP($D51&amp;F51&amp;$E51,CHOOSE({1,2},Emissionsfaktoren!$A$30:$A$504&amp;Emissionsfaktoren!$B$30:$B$504&amp;Emissionsfaktoren!$C$30:$C$504,Emissionsfaktoren!$E$30:$E$504),2,0),"")))</f>
        <v/>
      </c>
      <c r="M51" s="604" t="str" cm="1">
        <f t="array" ref="M51">IF(G51=0,"",(IFERROR(VLOOKUP($D51&amp;G51&amp;$E51,CHOOSE({1,2},Emissionsfaktoren!$A$30:$A$504&amp;Emissionsfaktoren!$B$30:$B$504&amp;Emissionsfaktoren!$C$30:$C$504,Emissionsfaktoren!$E$30:$E$504),2,0),"")))</f>
        <v/>
      </c>
      <c r="N51" s="604" t="str" cm="1">
        <f t="array" ref="N51">IF(H51=0,"",(IFERROR(VLOOKUP($D51&amp;H51&amp;$E51,CHOOSE({1,2},Emissionsfaktoren!$A$30:$A$504&amp;Emissionsfaktoren!$B$30:$B$504&amp;Emissionsfaktoren!$C$30:$C$504,Emissionsfaktoren!$E$30:$E$504),2,0),"")))</f>
        <v/>
      </c>
      <c r="O51" s="604" t="str" cm="1">
        <f t="array" ref="O51">IF(I51=0,"",(IFERROR(VLOOKUP($D51&amp;I51&amp;$E51,CHOOSE({1,2},Emissionsfaktoren!$A$30:$A$504&amp;Emissionsfaktoren!$B$30:$B$504&amp;Emissionsfaktoren!$C$30:$C$504,Emissionsfaktoren!$E$30:$E$504),2,0),"")))</f>
        <v/>
      </c>
      <c r="P51" s="604" t="str" cm="1">
        <f t="array" ref="P51">IF(J51=0,"",(IFERROR(VLOOKUP($D51&amp;J51&amp;$E51,CHOOSE({1,2},Emissionsfaktoren!$A$30:$A$504&amp;Emissionsfaktoren!$B$30:$B$504&amp;Emissionsfaktoren!$C$30:$C$504,Emissionsfaktoren!$E$30:$E$504),2,0),"")))</f>
        <v/>
      </c>
      <c r="Q51" s="646" t="str" cm="1">
        <f t="array" ref="Q51">IF(K51=0,"",(IFERROR(VLOOKUP($D51&amp;K51&amp;$E51,CHOOSE({1,2},Emissionsfaktoren!$A$30:$A$504&amp;Emissionsfaktoren!$B$30:$B$504&amp;Emissionsfaktoren!$C$30:$C$504,Emissionsfaktoren!$E$30:$E$504),2,0),"")))</f>
        <v/>
      </c>
      <c r="R51" s="640" t="str">
        <f>IFERROR(L51*Energie!D62,"")</f>
        <v/>
      </c>
      <c r="S51" s="430" t="str">
        <f>IFERROR(M51*Energie!E62,"")</f>
        <v/>
      </c>
      <c r="T51" s="430" t="str">
        <f>IFERROR(N51*Energie!F62,"")</f>
        <v/>
      </c>
      <c r="U51" s="430" t="str">
        <f>IFERROR(O51*Energie!G62,"")</f>
        <v/>
      </c>
      <c r="V51" s="430" t="str">
        <f>IFERROR(P51*Energie!H62,"")</f>
        <v/>
      </c>
      <c r="W51" s="431" t="str">
        <f>IFERROR(Q51*Energie!I62,"")</f>
        <v/>
      </c>
    </row>
    <row r="52" spans="1:23" ht="19.350000000000001" customHeight="1" thickBot="1" x14ac:dyDescent="0.25">
      <c r="A52" s="880"/>
      <c r="B52" s="226" t="s">
        <v>512</v>
      </c>
      <c r="C52" s="227" t="s">
        <v>511</v>
      </c>
      <c r="D52" s="441"/>
      <c r="E52" s="227" t="s">
        <v>513</v>
      </c>
      <c r="F52" s="442">
        <f>IF(_xlfn.MAXIFS(Emissionsfaktoren!$B$30:$B$599,Emissionsfaktoren!$B$30:$B$599,"&lt;="&amp;F$11,Emissionsfaktoren!$A$30:$A$599,$D52,Emissionsfaktoren!$C$30:$C$599,$E52)&gt;0,
_xlfn.MAXIFS(Emissionsfaktoren!$B$30:$B$599,Emissionsfaktoren!$B$30:$B$599,"&lt;="&amp;F$11,Emissionsfaktoren!$A$30:$A$599,$D52,Emissionsfaktoren!$C$30:$C$599,$E52),
_xlfn.MINIFS(Emissionsfaktoren!$B$30:$B$599,Emissionsfaktoren!$A$30:$A$599,$D52,Emissionsfaktoren!$C$30:$C$599,$E52))</f>
        <v>0</v>
      </c>
      <c r="G52" s="442">
        <f>IF(_xlfn.MAXIFS(Emissionsfaktoren!$B$30:$B$599,Emissionsfaktoren!$B$30:$B$599,"&lt;="&amp;G$11,Emissionsfaktoren!$A$30:$A$599,$D52,Emissionsfaktoren!$C$30:$C$599,$E52)&gt;0,
_xlfn.MAXIFS(Emissionsfaktoren!$B$30:$B$599,Emissionsfaktoren!$B$30:$B$599,"&lt;="&amp;G$11,Emissionsfaktoren!$A$30:$A$599,$D52,Emissionsfaktoren!$C$30:$C$599,$E52),
_xlfn.MINIFS(Emissionsfaktoren!$B$30:$B$599,Emissionsfaktoren!$A$30:$A$599,$D52,Emissionsfaktoren!$C$30:$C$599,$E52))</f>
        <v>0</v>
      </c>
      <c r="H52" s="442">
        <f>IF(_xlfn.MAXIFS(Emissionsfaktoren!$B$30:$B$599,Emissionsfaktoren!$B$30:$B$599,"&lt;="&amp;H$11,Emissionsfaktoren!$A$30:$A$599,$D52,Emissionsfaktoren!$C$30:$C$599,$E52)&gt;0,
_xlfn.MAXIFS(Emissionsfaktoren!$B$30:$B$599,Emissionsfaktoren!$B$30:$B$599,"&lt;="&amp;H$11,Emissionsfaktoren!$A$30:$A$599,$D52,Emissionsfaktoren!$C$30:$C$599,$E52),
_xlfn.MINIFS(Emissionsfaktoren!$B$30:$B$599,Emissionsfaktoren!$A$30:$A$599,$D52,Emissionsfaktoren!$C$30:$C$599,$E52))</f>
        <v>0</v>
      </c>
      <c r="I52" s="442">
        <f>IF(_xlfn.MAXIFS(Emissionsfaktoren!$B$30:$B$599,Emissionsfaktoren!$B$30:$B$599,"&lt;="&amp;I$11,Emissionsfaktoren!$A$30:$A$599,$D52,Emissionsfaktoren!$C$30:$C$599,$E52)&gt;0,
_xlfn.MAXIFS(Emissionsfaktoren!$B$30:$B$599,Emissionsfaktoren!$B$30:$B$599,"&lt;="&amp;I$11,Emissionsfaktoren!$A$30:$A$599,$D52,Emissionsfaktoren!$C$30:$C$599,$E52),
_xlfn.MINIFS(Emissionsfaktoren!$B$30:$B$599,Emissionsfaktoren!$A$30:$A$599,$D52,Emissionsfaktoren!$C$30:$C$599,$E52))</f>
        <v>0</v>
      </c>
      <c r="J52" s="442">
        <f>IF(_xlfn.MAXIFS(Emissionsfaktoren!$B$30:$B$599,Emissionsfaktoren!$B$30:$B$599,"&lt;="&amp;J$11,Emissionsfaktoren!$A$30:$A$599,$D52,Emissionsfaktoren!$C$30:$C$599,$E52)&gt;0,
_xlfn.MAXIFS(Emissionsfaktoren!$B$30:$B$599,Emissionsfaktoren!$B$30:$B$599,"&lt;="&amp;J$11,Emissionsfaktoren!$A$30:$A$599,$D52,Emissionsfaktoren!$C$30:$C$599,$E52),
_xlfn.MINIFS(Emissionsfaktoren!$B$30:$B$599,Emissionsfaktoren!$A$30:$A$599,$D52,Emissionsfaktoren!$C$30:$C$599,$E52))</f>
        <v>0</v>
      </c>
      <c r="K52" s="606">
        <f>IF(_xlfn.MAXIFS(Emissionsfaktoren!$B$30:$B$599,Emissionsfaktoren!$B$30:$B$599,"&lt;="&amp;K$11,Emissionsfaktoren!$A$30:$A$599,$D52,Emissionsfaktoren!$C$30:$C$599,$E52)&gt;0,
_xlfn.MAXIFS(Emissionsfaktoren!$B$30:$B$599,Emissionsfaktoren!$B$30:$B$599,"&lt;="&amp;K$11,Emissionsfaktoren!$A$30:$A$599,$D52,Emissionsfaktoren!$C$30:$C$599,$E52),
_xlfn.MINIFS(Emissionsfaktoren!$B$30:$B$599,Emissionsfaktoren!$A$30:$A$599,$D52,Emissionsfaktoren!$C$30:$C$599,$E52))</f>
        <v>0</v>
      </c>
      <c r="L52" s="635" t="str" cm="1">
        <f t="array" ref="L52">IF(F52=0,"",(IFERROR(VLOOKUP($D52&amp;F52&amp;$E52,CHOOSE({1,2},Emissionsfaktoren!$A$30:$A$504&amp;Emissionsfaktoren!$B$30:$B$504&amp;Emissionsfaktoren!$C$30:$C$504,Emissionsfaktoren!$E$30:$E$504),2,0),"")))</f>
        <v/>
      </c>
      <c r="M52" s="635" t="str" cm="1">
        <f t="array" ref="M52">IF(G52=0,"",(IFERROR(VLOOKUP($D52&amp;G52&amp;$E52,CHOOSE({1,2},Emissionsfaktoren!$A$30:$A$504&amp;Emissionsfaktoren!$B$30:$B$504&amp;Emissionsfaktoren!$C$30:$C$504,Emissionsfaktoren!$E$30:$E$504),2,0),"")))</f>
        <v/>
      </c>
      <c r="N52" s="635" t="str" cm="1">
        <f t="array" ref="N52">IF(H52=0,"",(IFERROR(VLOOKUP($D52&amp;H52&amp;$E52,CHOOSE({1,2},Emissionsfaktoren!$A$30:$A$504&amp;Emissionsfaktoren!$B$30:$B$504&amp;Emissionsfaktoren!$C$30:$C$504,Emissionsfaktoren!$E$30:$E$504),2,0),"")))</f>
        <v/>
      </c>
      <c r="O52" s="635" t="str" cm="1">
        <f t="array" ref="O52">IF(I52=0,"",(IFERROR(VLOOKUP($D52&amp;I52&amp;$E52,CHOOSE({1,2},Emissionsfaktoren!$A$30:$A$504&amp;Emissionsfaktoren!$B$30:$B$504&amp;Emissionsfaktoren!$C$30:$C$504,Emissionsfaktoren!$E$30:$E$504),2,0),"")))</f>
        <v/>
      </c>
      <c r="P52" s="635" t="str" cm="1">
        <f t="array" ref="P52">IF(J52=0,"",(IFERROR(VLOOKUP($D52&amp;J52&amp;$E52,CHOOSE({1,2},Emissionsfaktoren!$A$30:$A$504&amp;Emissionsfaktoren!$B$30:$B$504&amp;Emissionsfaktoren!$C$30:$C$504,Emissionsfaktoren!$E$30:$E$504),2,0),"")))</f>
        <v/>
      </c>
      <c r="Q52" s="649" t="str" cm="1">
        <f t="array" ref="Q52">IF(K52=0,"",(IFERROR(VLOOKUP($D52&amp;K52&amp;$E52,CHOOSE({1,2},Emissionsfaktoren!$A$30:$A$504&amp;Emissionsfaktoren!$B$30:$B$504&amp;Emissionsfaktoren!$C$30:$C$504,Emissionsfaktoren!$E$30:$E$504),2,0),"")))</f>
        <v/>
      </c>
      <c r="R52" s="648" t="str">
        <f>IFERROR(L52*Energie!D27,"")</f>
        <v/>
      </c>
      <c r="S52" s="343" t="str">
        <f>IFERROR(M52*Energie!E27,"")</f>
        <v/>
      </c>
      <c r="T52" s="343" t="str">
        <f>IFERROR(N52*Energie!F27,"")</f>
        <v/>
      </c>
      <c r="U52" s="343" t="str">
        <f>IFERROR(O52*Energie!G27,"")</f>
        <v/>
      </c>
      <c r="V52" s="343" t="str">
        <f>IFERROR(P52*Energie!H27,"")</f>
        <v/>
      </c>
      <c r="W52" s="478" t="str">
        <f>IFERROR(Q52*Energie!I27,"")</f>
        <v/>
      </c>
    </row>
    <row r="53" spans="1:23" ht="19.350000000000001" customHeight="1" thickBot="1" x14ac:dyDescent="0.25">
      <c r="A53" s="149"/>
      <c r="B53" s="93"/>
      <c r="C53" s="34"/>
      <c r="D53" s="435"/>
      <c r="E53" s="435"/>
      <c r="F53" s="436"/>
      <c r="G53" s="436"/>
      <c r="H53" s="436"/>
      <c r="I53" s="436"/>
      <c r="J53" s="436"/>
      <c r="K53" s="436"/>
      <c r="L53" s="636" t="str" cm="1">
        <f t="array" ref="L53">IF(F53=0,"",(IFERROR(VLOOKUP($D53&amp;F53&amp;$E53,CHOOSE({1,2},Emissionsfaktoren!$A$30:$A$504&amp;Emissionsfaktoren!$B$30:$B$504&amp;Emissionsfaktoren!$C$30:$C$504,Emissionsfaktoren!$E$30:$E$504),2,0),"")))</f>
        <v/>
      </c>
      <c r="M53" s="636" t="str" cm="1">
        <f t="array" ref="M53">IF(G53=0,"",(IFERROR(VLOOKUP($D53&amp;G53&amp;$E53,CHOOSE({1,2},Emissionsfaktoren!$A$30:$A$504&amp;Emissionsfaktoren!$B$30:$B$504&amp;Emissionsfaktoren!$C$30:$C$504,Emissionsfaktoren!$E$30:$E$504),2,0),"")))</f>
        <v/>
      </c>
      <c r="N53" s="636" t="str" cm="1">
        <f t="array" ref="N53">IF(H53=0,"",(IFERROR(VLOOKUP($D53&amp;H53&amp;$E53,CHOOSE({1,2},Emissionsfaktoren!$A$30:$A$504&amp;Emissionsfaktoren!$B$30:$B$504&amp;Emissionsfaktoren!$C$30:$C$504,Emissionsfaktoren!$E$30:$E$504),2,0),"")))</f>
        <v/>
      </c>
      <c r="O53" s="636" t="str" cm="1">
        <f t="array" ref="O53">IF(I53=0,"",(IFERROR(VLOOKUP($D53&amp;I53&amp;$E53,CHOOSE({1,2},Emissionsfaktoren!$A$30:$A$504&amp;Emissionsfaktoren!$B$30:$B$504&amp;Emissionsfaktoren!$C$30:$C$504,Emissionsfaktoren!$E$30:$E$504),2,0),"")))</f>
        <v/>
      </c>
      <c r="P53" s="636" t="str" cm="1">
        <f t="array" ref="P53">IF(J53=0,"",(IFERROR(VLOOKUP($D53&amp;J53&amp;$E53,CHOOSE({1,2},Emissionsfaktoren!$A$30:$A$504&amp;Emissionsfaktoren!$B$30:$B$504&amp;Emissionsfaktoren!$C$30:$C$504,Emissionsfaktoren!$E$30:$E$504),2,0),"")))</f>
        <v/>
      </c>
      <c r="Q53" s="636" t="str" cm="1">
        <f t="array" ref="Q53">IF(K53=0,"",(IFERROR(VLOOKUP($D53&amp;K53&amp;$E53,CHOOSE({1,2},Emissionsfaktoren!$A$30:$A$504&amp;Emissionsfaktoren!$B$30:$B$504&amp;Emissionsfaktoren!$C$30:$C$504,Emissionsfaktoren!$E$30:$E$504),2,0),"")))</f>
        <v/>
      </c>
      <c r="R53" s="437"/>
      <c r="S53" s="437"/>
      <c r="T53" s="437"/>
      <c r="U53" s="437"/>
      <c r="V53" s="437"/>
      <c r="W53" s="437"/>
    </row>
    <row r="54" spans="1:23" ht="19.350000000000001" customHeight="1" x14ac:dyDescent="0.2">
      <c r="A54" s="885" t="s">
        <v>451</v>
      </c>
      <c r="B54" s="881" t="s">
        <v>514</v>
      </c>
      <c r="C54" s="362" t="s">
        <v>515</v>
      </c>
      <c r="D54" s="216"/>
      <c r="E54" s="216" t="s">
        <v>516</v>
      </c>
      <c r="F54" s="426">
        <f>IF(_xlfn.MAXIFS(Emissionsfaktoren!$B$30:$B$599,Emissionsfaktoren!$B$30:$B$599,"&lt;="&amp;F$11,Emissionsfaktoren!$A$30:$A$599,$D54,Emissionsfaktoren!$C$30:$C$599,$E54)&gt;0,
_xlfn.MAXIFS(Emissionsfaktoren!$B$30:$B$599,Emissionsfaktoren!$B$30:$B$599,"&lt;="&amp;F$11,Emissionsfaktoren!$A$30:$A$599,$D54,Emissionsfaktoren!$C$30:$C$599,$E54),
_xlfn.MINIFS(Emissionsfaktoren!$B$30:$B$599,Emissionsfaktoren!$A$30:$A$599,$D54,Emissionsfaktoren!$C$30:$C$599,$E54))</f>
        <v>0</v>
      </c>
      <c r="G54" s="426">
        <f>IF(_xlfn.MAXIFS(Emissionsfaktoren!$B$30:$B$599,Emissionsfaktoren!$B$30:$B$599,"&lt;="&amp;G$11,Emissionsfaktoren!$A$30:$A$599,$D54,Emissionsfaktoren!$C$30:$C$599,$E54)&gt;0,
_xlfn.MAXIFS(Emissionsfaktoren!$B$30:$B$599,Emissionsfaktoren!$B$30:$B$599,"&lt;="&amp;G$11,Emissionsfaktoren!$A$30:$A$599,$D54,Emissionsfaktoren!$C$30:$C$599,$E54),
_xlfn.MINIFS(Emissionsfaktoren!$B$30:$B$599,Emissionsfaktoren!$A$30:$A$599,$D54,Emissionsfaktoren!$C$30:$C$599,$E54))</f>
        <v>0</v>
      </c>
      <c r="H54" s="426">
        <f>IF(_xlfn.MAXIFS(Emissionsfaktoren!$B$30:$B$599,Emissionsfaktoren!$B$30:$B$599,"&lt;="&amp;H$11,Emissionsfaktoren!$A$30:$A$599,$D54,Emissionsfaktoren!$C$30:$C$599,$E54)&gt;0,
_xlfn.MAXIFS(Emissionsfaktoren!$B$30:$B$599,Emissionsfaktoren!$B$30:$B$599,"&lt;="&amp;H$11,Emissionsfaktoren!$A$30:$A$599,$D54,Emissionsfaktoren!$C$30:$C$599,$E54),
_xlfn.MINIFS(Emissionsfaktoren!$B$30:$B$599,Emissionsfaktoren!$A$30:$A$599,$D54,Emissionsfaktoren!$C$30:$C$599,$E54))</f>
        <v>0</v>
      </c>
      <c r="I54" s="426">
        <f>IF(_xlfn.MAXIFS(Emissionsfaktoren!$B$30:$B$599,Emissionsfaktoren!$B$30:$B$599,"&lt;="&amp;I$11,Emissionsfaktoren!$A$30:$A$599,$D54,Emissionsfaktoren!$C$30:$C$599,$E54)&gt;0,
_xlfn.MAXIFS(Emissionsfaktoren!$B$30:$B$599,Emissionsfaktoren!$B$30:$B$599,"&lt;="&amp;I$11,Emissionsfaktoren!$A$30:$A$599,$D54,Emissionsfaktoren!$C$30:$C$599,$E54),
_xlfn.MINIFS(Emissionsfaktoren!$B$30:$B$599,Emissionsfaktoren!$A$30:$A$599,$D54,Emissionsfaktoren!$C$30:$C$599,$E54))</f>
        <v>0</v>
      </c>
      <c r="J54" s="426">
        <f>IF(_xlfn.MAXIFS(Emissionsfaktoren!$B$30:$B$599,Emissionsfaktoren!$B$30:$B$599,"&lt;="&amp;J$11,Emissionsfaktoren!$A$30:$A$599,$D54,Emissionsfaktoren!$C$30:$C$599,$E54)&gt;0,
_xlfn.MAXIFS(Emissionsfaktoren!$B$30:$B$599,Emissionsfaktoren!$B$30:$B$599,"&lt;="&amp;J$11,Emissionsfaktoren!$A$30:$A$599,$D54,Emissionsfaktoren!$C$30:$C$599,$E54),
_xlfn.MINIFS(Emissionsfaktoren!$B$30:$B$599,Emissionsfaktoren!$A$30:$A$599,$D54,Emissionsfaktoren!$C$30:$C$599,$E54))</f>
        <v>0</v>
      </c>
      <c r="K54" s="601">
        <f>IF(_xlfn.MAXIFS(Emissionsfaktoren!$B$30:$B$599,Emissionsfaktoren!$B$30:$B$599,"&lt;="&amp;K$11,Emissionsfaktoren!$A$30:$A$599,$D54,Emissionsfaktoren!$C$30:$C$599,$E54)&gt;0,
_xlfn.MAXIFS(Emissionsfaktoren!$B$30:$B$599,Emissionsfaktoren!$B$30:$B$599,"&lt;="&amp;K$11,Emissionsfaktoren!$A$30:$A$599,$D54,Emissionsfaktoren!$C$30:$C$599,$E54),
_xlfn.MINIFS(Emissionsfaktoren!$B$30:$B$599,Emissionsfaktoren!$A$30:$A$599,$D54,Emissionsfaktoren!$C$30:$C$599,$E54))</f>
        <v>0</v>
      </c>
      <c r="L54" s="647" t="str" cm="1">
        <f t="array" ref="L54">IF(F54=0,"",(IFERROR(VLOOKUP($D54&amp;F54&amp;$E54,CHOOSE({1,2},Emissionsfaktoren!$A$30:$A$504&amp;Emissionsfaktoren!$B$30:$B$504&amp;Emissionsfaktoren!$C$30:$C$504,Emissionsfaktoren!$E$30:$E$504),2,0),"")))</f>
        <v/>
      </c>
      <c r="M54" s="647" t="str" cm="1">
        <f t="array" ref="M54">IF(G54=0,"",(IFERROR(VLOOKUP($D54&amp;G54&amp;$E54,CHOOSE({1,2},Emissionsfaktoren!$A$30:$A$504&amp;Emissionsfaktoren!$B$30:$B$504&amp;Emissionsfaktoren!$C$30:$C$504,Emissionsfaktoren!$E$30:$E$504),2,0),"")))</f>
        <v/>
      </c>
      <c r="N54" s="647" t="str" cm="1">
        <f t="array" ref="N54">IF(H54=0,"",(IFERROR(VLOOKUP($D54&amp;H54&amp;$E54,CHOOSE({1,2},Emissionsfaktoren!$A$30:$A$504&amp;Emissionsfaktoren!$B$30:$B$504&amp;Emissionsfaktoren!$C$30:$C$504,Emissionsfaktoren!$E$30:$E$504),2,0),"")))</f>
        <v/>
      </c>
      <c r="O54" s="647" t="str" cm="1">
        <f t="array" ref="O54">IF(I54=0,"",(IFERROR(VLOOKUP($D54&amp;I54&amp;$E54,CHOOSE({1,2},Emissionsfaktoren!$A$30:$A$504&amp;Emissionsfaktoren!$B$30:$B$504&amp;Emissionsfaktoren!$C$30:$C$504,Emissionsfaktoren!$E$30:$E$504),2,0),"")))</f>
        <v/>
      </c>
      <c r="P54" s="647" t="str" cm="1">
        <f t="array" ref="P54">IF(J54=0,"",(IFERROR(VLOOKUP($D54&amp;J54&amp;$E54,CHOOSE({1,2},Emissionsfaktoren!$A$30:$A$504&amp;Emissionsfaktoren!$B$30:$B$504&amp;Emissionsfaktoren!$C$30:$C$504,Emissionsfaktoren!$E$30:$E$504),2,0),"")))</f>
        <v/>
      </c>
      <c r="Q54" s="647" t="str" cm="1">
        <f t="array" ref="Q54">IF(K54=0,"",(IFERROR(VLOOKUP($D54&amp;K54&amp;$E54,CHOOSE({1,2},Emissionsfaktoren!$A$30:$A$504&amp;Emissionsfaktoren!$B$30:$B$504&amp;Emissionsfaktoren!$C$30:$C$504,Emissionsfaktoren!$E$30:$E$504),2,0),"")))</f>
        <v/>
      </c>
      <c r="R54" s="638" t="str">
        <f>IFERROR(L54*(Energie!D25+Energie!D41),"")</f>
        <v/>
      </c>
      <c r="S54" s="638" t="str">
        <f>IFERROR(M54*(Energie!E25+Energie!E41),"")</f>
        <v/>
      </c>
      <c r="T54" s="638" t="str">
        <f>IFERROR(N54*(Energie!F25+Energie!F41),"")</f>
        <v/>
      </c>
      <c r="U54" s="638" t="str">
        <f>IFERROR(O54*(Energie!G25+Energie!G41),"")</f>
        <v/>
      </c>
      <c r="V54" s="638" t="str">
        <f>IFERROR(P54*(Energie!H25+Energie!H41),"")</f>
        <v/>
      </c>
      <c r="W54" s="427" t="str">
        <f>IFERROR(Q54*(Energie!I25+Energie!I41),"")</f>
        <v/>
      </c>
    </row>
    <row r="55" spans="1:23" ht="19.350000000000001" customHeight="1" x14ac:dyDescent="0.2">
      <c r="A55" s="886"/>
      <c r="B55" s="882"/>
      <c r="C55" s="3" t="s">
        <v>517</v>
      </c>
      <c r="D55" s="140"/>
      <c r="E55" s="140" t="s">
        <v>516</v>
      </c>
      <c r="F55" s="393">
        <f>IF(_xlfn.MAXIFS(Emissionsfaktoren!$B$30:$B$599,Emissionsfaktoren!$B$30:$B$599,"&lt;="&amp;F$11,Emissionsfaktoren!$A$30:$A$599,$D55,Emissionsfaktoren!$C$30:$C$599,$E55)&gt;0,
_xlfn.MAXIFS(Emissionsfaktoren!$B$30:$B$599,Emissionsfaktoren!$B$30:$B$599,"&lt;="&amp;F$11,Emissionsfaktoren!$A$30:$A$599,$D55,Emissionsfaktoren!$C$30:$C$599,$E55),
_xlfn.MINIFS(Emissionsfaktoren!$B$30:$B$599,Emissionsfaktoren!$A$30:$A$599,$D55,Emissionsfaktoren!$C$30:$C$599,$E55))</f>
        <v>0</v>
      </c>
      <c r="G55" s="393">
        <f>IF(_xlfn.MAXIFS(Emissionsfaktoren!$B$30:$B$599,Emissionsfaktoren!$B$30:$B$599,"&lt;="&amp;G$11,Emissionsfaktoren!$A$30:$A$599,$D55,Emissionsfaktoren!$C$30:$C$599,$E55)&gt;0,
_xlfn.MAXIFS(Emissionsfaktoren!$B$30:$B$599,Emissionsfaktoren!$B$30:$B$599,"&lt;="&amp;G$11,Emissionsfaktoren!$A$30:$A$599,$D55,Emissionsfaktoren!$C$30:$C$599,$E55),
_xlfn.MINIFS(Emissionsfaktoren!$B$30:$B$599,Emissionsfaktoren!$A$30:$A$599,$D55,Emissionsfaktoren!$C$30:$C$599,$E55))</f>
        <v>0</v>
      </c>
      <c r="H55" s="393">
        <f>IF(_xlfn.MAXIFS(Emissionsfaktoren!$B$30:$B$599,Emissionsfaktoren!$B$30:$B$599,"&lt;="&amp;H$11,Emissionsfaktoren!$A$30:$A$599,$D55,Emissionsfaktoren!$C$30:$C$599,$E55)&gt;0,
_xlfn.MAXIFS(Emissionsfaktoren!$B$30:$B$599,Emissionsfaktoren!$B$30:$B$599,"&lt;="&amp;H$11,Emissionsfaktoren!$A$30:$A$599,$D55,Emissionsfaktoren!$C$30:$C$599,$E55),
_xlfn.MINIFS(Emissionsfaktoren!$B$30:$B$599,Emissionsfaktoren!$A$30:$A$599,$D55,Emissionsfaktoren!$C$30:$C$599,$E55))</f>
        <v>0</v>
      </c>
      <c r="I55" s="393">
        <f>IF(_xlfn.MAXIFS(Emissionsfaktoren!$B$30:$B$599,Emissionsfaktoren!$B$30:$B$599,"&lt;="&amp;I$11,Emissionsfaktoren!$A$30:$A$599,$D55,Emissionsfaktoren!$C$30:$C$599,$E55)&gt;0,
_xlfn.MAXIFS(Emissionsfaktoren!$B$30:$B$599,Emissionsfaktoren!$B$30:$B$599,"&lt;="&amp;I$11,Emissionsfaktoren!$A$30:$A$599,$D55,Emissionsfaktoren!$C$30:$C$599,$E55),
_xlfn.MINIFS(Emissionsfaktoren!$B$30:$B$599,Emissionsfaktoren!$A$30:$A$599,$D55,Emissionsfaktoren!$C$30:$C$599,$E55))</f>
        <v>0</v>
      </c>
      <c r="J55" s="393">
        <f>IF(_xlfn.MAXIFS(Emissionsfaktoren!$B$30:$B$599,Emissionsfaktoren!$B$30:$B$599,"&lt;="&amp;J$11,Emissionsfaktoren!$A$30:$A$599,$D55,Emissionsfaktoren!$C$30:$C$599,$E55)&gt;0,
_xlfn.MAXIFS(Emissionsfaktoren!$B$30:$B$599,Emissionsfaktoren!$B$30:$B$599,"&lt;="&amp;J$11,Emissionsfaktoren!$A$30:$A$599,$D55,Emissionsfaktoren!$C$30:$C$599,$E55),
_xlfn.MINIFS(Emissionsfaktoren!$B$30:$B$599,Emissionsfaktoren!$A$30:$A$599,$D55,Emissionsfaktoren!$C$30:$C$599,$E55))</f>
        <v>0</v>
      </c>
      <c r="K55" s="599">
        <f>IF(_xlfn.MAXIFS(Emissionsfaktoren!$B$30:$B$599,Emissionsfaktoren!$B$30:$B$599,"&lt;="&amp;K$11,Emissionsfaktoren!$A$30:$A$599,$D55,Emissionsfaktoren!$C$30:$C$599,$E55)&gt;0,
_xlfn.MAXIFS(Emissionsfaktoren!$B$30:$B$599,Emissionsfaktoren!$B$30:$B$599,"&lt;="&amp;K$11,Emissionsfaktoren!$A$30:$A$599,$D55,Emissionsfaktoren!$C$30:$C$599,$E55),
_xlfn.MINIFS(Emissionsfaktoren!$B$30:$B$599,Emissionsfaktoren!$A$30:$A$599,$D55,Emissionsfaktoren!$C$30:$C$599,$E55))</f>
        <v>0</v>
      </c>
      <c r="L55" s="645" t="str" cm="1">
        <f t="array" ref="L55">IF(F55=0,"",(IFERROR(VLOOKUP($D55&amp;F55&amp;$E55,CHOOSE({1,2},Emissionsfaktoren!$A$30:$A$504&amp;Emissionsfaktoren!$B$30:$B$504&amp;Emissionsfaktoren!$C$30:$C$504,Emissionsfaktoren!$E$30:$E$504),2,0),"")))</f>
        <v/>
      </c>
      <c r="M55" s="645" t="str" cm="1">
        <f t="array" ref="M55">IF(G55=0,"",(IFERROR(VLOOKUP($D55&amp;G55&amp;$E55,CHOOSE({1,2},Emissionsfaktoren!$A$30:$A$504&amp;Emissionsfaktoren!$B$30:$B$504&amp;Emissionsfaktoren!$C$30:$C$504,Emissionsfaktoren!$E$30:$E$504),2,0),"")))</f>
        <v/>
      </c>
      <c r="N55" s="645" t="str" cm="1">
        <f t="array" ref="N55">IF(H55=0,"",(IFERROR(VLOOKUP($D55&amp;H55&amp;$E55,CHOOSE({1,2},Emissionsfaktoren!$A$30:$A$504&amp;Emissionsfaktoren!$B$30:$B$504&amp;Emissionsfaktoren!$C$30:$C$504,Emissionsfaktoren!$E$30:$E$504),2,0),"")))</f>
        <v/>
      </c>
      <c r="O55" s="645" t="str" cm="1">
        <f t="array" ref="O55">IF(I55=0,"",(IFERROR(VLOOKUP($D55&amp;I55&amp;$E55,CHOOSE({1,2},Emissionsfaktoren!$A$30:$A$504&amp;Emissionsfaktoren!$B$30:$B$504&amp;Emissionsfaktoren!$C$30:$C$504,Emissionsfaktoren!$E$30:$E$504),2,0),"")))</f>
        <v/>
      </c>
      <c r="P55" s="645" t="str" cm="1">
        <f t="array" ref="P55">IF(J55=0,"",(IFERROR(VLOOKUP($D55&amp;J55&amp;$E55,CHOOSE({1,2},Emissionsfaktoren!$A$30:$A$504&amp;Emissionsfaktoren!$B$30:$B$504&amp;Emissionsfaktoren!$C$30:$C$504,Emissionsfaktoren!$E$30:$E$504),2,0),"")))</f>
        <v/>
      </c>
      <c r="Q55" s="645" t="str" cm="1">
        <f t="array" ref="Q55">IF(K55=0,"",(IFERROR(VLOOKUP($D55&amp;K55&amp;$E55,CHOOSE({1,2},Emissionsfaktoren!$A$30:$A$504&amp;Emissionsfaktoren!$B$30:$B$504&amp;Emissionsfaktoren!$C$30:$C$504,Emissionsfaktoren!$E$30:$E$504),2,0),"")))</f>
        <v/>
      </c>
      <c r="R55" s="641" t="str">
        <f>IFERROR(L55*(Energie!D26+Energie!D42),"")</f>
        <v/>
      </c>
      <c r="S55" s="641" t="str">
        <f>IFERROR(M55*(Energie!E26+Energie!E42),"")</f>
        <v/>
      </c>
      <c r="T55" s="641" t="str">
        <f>IFERROR(N55*(Energie!F26+Energie!F42),"")</f>
        <v/>
      </c>
      <c r="U55" s="641" t="str">
        <f>IFERROR(O55*(Energie!G26+Energie!G42),"")</f>
        <v/>
      </c>
      <c r="V55" s="641" t="str">
        <f>IFERROR(P55*(Energie!H26+Energie!H42),"")</f>
        <v/>
      </c>
      <c r="W55" s="434" t="str">
        <f>IFERROR(Q55*(Energie!I26+Energie!I42),"")</f>
        <v/>
      </c>
    </row>
    <row r="56" spans="1:23" ht="19.350000000000001" customHeight="1" x14ac:dyDescent="0.2">
      <c r="A56" s="886"/>
      <c r="B56" s="882"/>
      <c r="C56" s="3" t="s">
        <v>518</v>
      </c>
      <c r="D56" s="140"/>
      <c r="E56" s="140" t="s">
        <v>516</v>
      </c>
      <c r="F56" s="393">
        <f>IF(_xlfn.MAXIFS(Emissionsfaktoren!$B$30:$B$599,Emissionsfaktoren!$B$30:$B$599,"&lt;="&amp;F$11,Emissionsfaktoren!$A$30:$A$599,$D56,Emissionsfaktoren!$C$30:$C$599,$E56)&gt;0,
_xlfn.MAXIFS(Emissionsfaktoren!$B$30:$B$599,Emissionsfaktoren!$B$30:$B$599,"&lt;="&amp;F$11,Emissionsfaktoren!$A$30:$A$599,$D56,Emissionsfaktoren!$C$30:$C$599,$E56),
_xlfn.MINIFS(Emissionsfaktoren!$B$30:$B$599,Emissionsfaktoren!$A$30:$A$599,$D56,Emissionsfaktoren!$C$30:$C$599,$E56))</f>
        <v>0</v>
      </c>
      <c r="G56" s="393">
        <f>IF(_xlfn.MAXIFS(Emissionsfaktoren!$B$30:$B$599,Emissionsfaktoren!$B$30:$B$599,"&lt;="&amp;G$11,Emissionsfaktoren!$A$30:$A$599,$D56,Emissionsfaktoren!$C$30:$C$599,$E56)&gt;0,
_xlfn.MAXIFS(Emissionsfaktoren!$B$30:$B$599,Emissionsfaktoren!$B$30:$B$599,"&lt;="&amp;G$11,Emissionsfaktoren!$A$30:$A$599,$D56,Emissionsfaktoren!$C$30:$C$599,$E56),
_xlfn.MINIFS(Emissionsfaktoren!$B$30:$B$599,Emissionsfaktoren!$A$30:$A$599,$D56,Emissionsfaktoren!$C$30:$C$599,$E56))</f>
        <v>0</v>
      </c>
      <c r="H56" s="393">
        <f>IF(_xlfn.MAXIFS(Emissionsfaktoren!$B$30:$B$599,Emissionsfaktoren!$B$30:$B$599,"&lt;="&amp;H$11,Emissionsfaktoren!$A$30:$A$599,$D56,Emissionsfaktoren!$C$30:$C$599,$E56)&gt;0,
_xlfn.MAXIFS(Emissionsfaktoren!$B$30:$B$599,Emissionsfaktoren!$B$30:$B$599,"&lt;="&amp;H$11,Emissionsfaktoren!$A$30:$A$599,$D56,Emissionsfaktoren!$C$30:$C$599,$E56),
_xlfn.MINIFS(Emissionsfaktoren!$B$30:$B$599,Emissionsfaktoren!$A$30:$A$599,$D56,Emissionsfaktoren!$C$30:$C$599,$E56))</f>
        <v>0</v>
      </c>
      <c r="I56" s="393">
        <f>IF(_xlfn.MAXIFS(Emissionsfaktoren!$B$30:$B$599,Emissionsfaktoren!$B$30:$B$599,"&lt;="&amp;I$11,Emissionsfaktoren!$A$30:$A$599,$D56,Emissionsfaktoren!$C$30:$C$599,$E56)&gt;0,
_xlfn.MAXIFS(Emissionsfaktoren!$B$30:$B$599,Emissionsfaktoren!$B$30:$B$599,"&lt;="&amp;I$11,Emissionsfaktoren!$A$30:$A$599,$D56,Emissionsfaktoren!$C$30:$C$599,$E56),
_xlfn.MINIFS(Emissionsfaktoren!$B$30:$B$599,Emissionsfaktoren!$A$30:$A$599,$D56,Emissionsfaktoren!$C$30:$C$599,$E56))</f>
        <v>0</v>
      </c>
      <c r="J56" s="393">
        <f>IF(_xlfn.MAXIFS(Emissionsfaktoren!$B$30:$B$599,Emissionsfaktoren!$B$30:$B$599,"&lt;="&amp;J$11,Emissionsfaktoren!$A$30:$A$599,$D56,Emissionsfaktoren!$C$30:$C$599,$E56)&gt;0,
_xlfn.MAXIFS(Emissionsfaktoren!$B$30:$B$599,Emissionsfaktoren!$B$30:$B$599,"&lt;="&amp;J$11,Emissionsfaktoren!$A$30:$A$599,$D56,Emissionsfaktoren!$C$30:$C$599,$E56),
_xlfn.MINIFS(Emissionsfaktoren!$B$30:$B$599,Emissionsfaktoren!$A$30:$A$599,$D56,Emissionsfaktoren!$C$30:$C$599,$E56))</f>
        <v>0</v>
      </c>
      <c r="K56" s="599">
        <f>IF(_xlfn.MAXIFS(Emissionsfaktoren!$B$30:$B$599,Emissionsfaktoren!$B$30:$B$599,"&lt;="&amp;K$11,Emissionsfaktoren!$A$30:$A$599,$D56,Emissionsfaktoren!$C$30:$C$599,$E56)&gt;0,
_xlfn.MAXIFS(Emissionsfaktoren!$B$30:$B$599,Emissionsfaktoren!$B$30:$B$599,"&lt;="&amp;K$11,Emissionsfaktoren!$A$30:$A$599,$D56,Emissionsfaktoren!$C$30:$C$599,$E56),
_xlfn.MINIFS(Emissionsfaktoren!$B$30:$B$599,Emissionsfaktoren!$A$30:$A$599,$D56,Emissionsfaktoren!$C$30:$C$599,$E56))</f>
        <v>0</v>
      </c>
      <c r="L56" s="645" t="str" cm="1">
        <f t="array" ref="L56">IF(F56=0,"",(IFERROR(VLOOKUP($D56&amp;F56&amp;$E56,CHOOSE({1,2},Emissionsfaktoren!$A$30:$A$504&amp;Emissionsfaktoren!$B$30:$B$504&amp;Emissionsfaktoren!$C$30:$C$504,Emissionsfaktoren!$E$30:$E$504),2,0),"")))</f>
        <v/>
      </c>
      <c r="M56" s="645" t="str" cm="1">
        <f t="array" ref="M56">IF(G56=0,"",(IFERROR(VLOOKUP($D56&amp;G56&amp;$E56,CHOOSE({1,2},Emissionsfaktoren!$A$30:$A$504&amp;Emissionsfaktoren!$B$30:$B$504&amp;Emissionsfaktoren!$C$30:$C$504,Emissionsfaktoren!$E$30:$E$504),2,0),"")))</f>
        <v/>
      </c>
      <c r="N56" s="645" t="str" cm="1">
        <f t="array" ref="N56">IF(H56=0,"",(IFERROR(VLOOKUP($D56&amp;H56&amp;$E56,CHOOSE({1,2},Emissionsfaktoren!$A$30:$A$504&amp;Emissionsfaktoren!$B$30:$B$504&amp;Emissionsfaktoren!$C$30:$C$504,Emissionsfaktoren!$E$30:$E$504),2,0),"")))</f>
        <v/>
      </c>
      <c r="O56" s="645" t="str" cm="1">
        <f t="array" ref="O56">IF(I56=0,"",(IFERROR(VLOOKUP($D56&amp;I56&amp;$E56,CHOOSE({1,2},Emissionsfaktoren!$A$30:$A$504&amp;Emissionsfaktoren!$B$30:$B$504&amp;Emissionsfaktoren!$C$30:$C$504,Emissionsfaktoren!$E$30:$E$504),2,0),"")))</f>
        <v/>
      </c>
      <c r="P56" s="645" t="str" cm="1">
        <f t="array" ref="P56">IF(J56=0,"",(IFERROR(VLOOKUP($D56&amp;J56&amp;$E56,CHOOSE({1,2},Emissionsfaktoren!$A$30:$A$504&amp;Emissionsfaktoren!$B$30:$B$504&amp;Emissionsfaktoren!$C$30:$C$504,Emissionsfaktoren!$E$30:$E$504),2,0),"")))</f>
        <v/>
      </c>
      <c r="Q56" s="645" t="str" cm="1">
        <f t="array" ref="Q56">IF(K56=0,"",(IFERROR(VLOOKUP($D56&amp;K56&amp;$E56,CHOOSE({1,2},Emissionsfaktoren!$A$30:$A$504&amp;Emissionsfaktoren!$B$30:$B$504&amp;Emissionsfaktoren!$C$30:$C$504,Emissionsfaktoren!$E$30:$E$504),2,0),"")))</f>
        <v/>
      </c>
      <c r="R56" s="637" t="str">
        <f>IFERROR(L56*Energie!D43,"")</f>
        <v/>
      </c>
      <c r="S56" s="637" t="str">
        <f>IFERROR(M56*Energie!E43,"")</f>
        <v/>
      </c>
      <c r="T56" s="637" t="str">
        <f>IFERROR(N56*Energie!F43,"")</f>
        <v/>
      </c>
      <c r="U56" s="637" t="str">
        <f>IFERROR(O56*Energie!G43,"")</f>
        <v/>
      </c>
      <c r="V56" s="637" t="str">
        <f>IFERROR(P56*Energie!H43,"")</f>
        <v/>
      </c>
      <c r="W56" s="341" t="str">
        <f>IFERROR(Q56*Energie!I43,"")</f>
        <v/>
      </c>
    </row>
    <row r="57" spans="1:23" ht="19.350000000000001" customHeight="1" x14ac:dyDescent="0.2">
      <c r="A57" s="886"/>
      <c r="B57" s="883"/>
      <c r="C57" s="3" t="s">
        <v>519</v>
      </c>
      <c r="D57" s="140"/>
      <c r="E57" s="140" t="s">
        <v>516</v>
      </c>
      <c r="F57" s="393">
        <f>IF(_xlfn.MAXIFS(Emissionsfaktoren!$B$30:$B$599,Emissionsfaktoren!$B$30:$B$599,"&lt;="&amp;F$11,Emissionsfaktoren!$A$30:$A$599,$D57,Emissionsfaktoren!$C$30:$C$599,$E57)&gt;0,
_xlfn.MAXIFS(Emissionsfaktoren!$B$30:$B$599,Emissionsfaktoren!$B$30:$B$599,"&lt;="&amp;F$11,Emissionsfaktoren!$A$30:$A$599,$D57,Emissionsfaktoren!$C$30:$C$599,$E57),
_xlfn.MINIFS(Emissionsfaktoren!$B$30:$B$599,Emissionsfaktoren!$A$30:$A$599,$D57,Emissionsfaktoren!$C$30:$C$599,$E57))</f>
        <v>0</v>
      </c>
      <c r="G57" s="393">
        <f>IF(_xlfn.MAXIFS(Emissionsfaktoren!$B$30:$B$599,Emissionsfaktoren!$B$30:$B$599,"&lt;="&amp;G$11,Emissionsfaktoren!$A$30:$A$599,$D57,Emissionsfaktoren!$C$30:$C$599,$E57)&gt;0,
_xlfn.MAXIFS(Emissionsfaktoren!$B$30:$B$599,Emissionsfaktoren!$B$30:$B$599,"&lt;="&amp;G$11,Emissionsfaktoren!$A$30:$A$599,$D57,Emissionsfaktoren!$C$30:$C$599,$E57),
_xlfn.MINIFS(Emissionsfaktoren!$B$30:$B$599,Emissionsfaktoren!$A$30:$A$599,$D57,Emissionsfaktoren!$C$30:$C$599,$E57))</f>
        <v>0</v>
      </c>
      <c r="H57" s="393">
        <f>IF(_xlfn.MAXIFS(Emissionsfaktoren!$B$30:$B$599,Emissionsfaktoren!$B$30:$B$599,"&lt;="&amp;H$11,Emissionsfaktoren!$A$30:$A$599,$D57,Emissionsfaktoren!$C$30:$C$599,$E57)&gt;0,
_xlfn.MAXIFS(Emissionsfaktoren!$B$30:$B$599,Emissionsfaktoren!$B$30:$B$599,"&lt;="&amp;H$11,Emissionsfaktoren!$A$30:$A$599,$D57,Emissionsfaktoren!$C$30:$C$599,$E57),
_xlfn.MINIFS(Emissionsfaktoren!$B$30:$B$599,Emissionsfaktoren!$A$30:$A$599,$D57,Emissionsfaktoren!$C$30:$C$599,$E57))</f>
        <v>0</v>
      </c>
      <c r="I57" s="393">
        <f>IF(_xlfn.MAXIFS(Emissionsfaktoren!$B$30:$B$599,Emissionsfaktoren!$B$30:$B$599,"&lt;="&amp;I$11,Emissionsfaktoren!$A$30:$A$599,$D57,Emissionsfaktoren!$C$30:$C$599,$E57)&gt;0,
_xlfn.MAXIFS(Emissionsfaktoren!$B$30:$B$599,Emissionsfaktoren!$B$30:$B$599,"&lt;="&amp;I$11,Emissionsfaktoren!$A$30:$A$599,$D57,Emissionsfaktoren!$C$30:$C$599,$E57),
_xlfn.MINIFS(Emissionsfaktoren!$B$30:$B$599,Emissionsfaktoren!$A$30:$A$599,$D57,Emissionsfaktoren!$C$30:$C$599,$E57))</f>
        <v>0</v>
      </c>
      <c r="J57" s="393">
        <f>IF(_xlfn.MAXIFS(Emissionsfaktoren!$B$30:$B$599,Emissionsfaktoren!$B$30:$B$599,"&lt;="&amp;J$11,Emissionsfaktoren!$A$30:$A$599,$D57,Emissionsfaktoren!$C$30:$C$599,$E57)&gt;0,
_xlfn.MAXIFS(Emissionsfaktoren!$B$30:$B$599,Emissionsfaktoren!$B$30:$B$599,"&lt;="&amp;J$11,Emissionsfaktoren!$A$30:$A$599,$D57,Emissionsfaktoren!$C$30:$C$599,$E57),
_xlfn.MINIFS(Emissionsfaktoren!$B$30:$B$599,Emissionsfaktoren!$A$30:$A$599,$D57,Emissionsfaktoren!$C$30:$C$599,$E57))</f>
        <v>0</v>
      </c>
      <c r="K57" s="599">
        <f>IF(_xlfn.MAXIFS(Emissionsfaktoren!$B$30:$B$599,Emissionsfaktoren!$B$30:$B$599,"&lt;="&amp;K$11,Emissionsfaktoren!$A$30:$A$599,$D57,Emissionsfaktoren!$C$30:$C$599,$E57)&gt;0,
_xlfn.MAXIFS(Emissionsfaktoren!$B$30:$B$599,Emissionsfaktoren!$B$30:$B$599,"&lt;="&amp;K$11,Emissionsfaktoren!$A$30:$A$599,$D57,Emissionsfaktoren!$C$30:$C$599,$E57),
_xlfn.MINIFS(Emissionsfaktoren!$B$30:$B$599,Emissionsfaktoren!$A$30:$A$599,$D57,Emissionsfaktoren!$C$30:$C$599,$E57))</f>
        <v>0</v>
      </c>
      <c r="L57" s="645" t="str" cm="1">
        <f t="array" ref="L57">IF(F57=0,"",(IFERROR(VLOOKUP($D57&amp;F57&amp;$E57,CHOOSE({1,2},Emissionsfaktoren!$A$30:$A$504&amp;Emissionsfaktoren!$B$30:$B$504&amp;Emissionsfaktoren!$C$30:$C$504,Emissionsfaktoren!$E$30:$E$504),2,0),"")))</f>
        <v/>
      </c>
      <c r="M57" s="645" t="str" cm="1">
        <f t="array" ref="M57">IF(G57=0,"",(IFERROR(VLOOKUP($D57&amp;G57&amp;$E57,CHOOSE({1,2},Emissionsfaktoren!$A$30:$A$504&amp;Emissionsfaktoren!$B$30:$B$504&amp;Emissionsfaktoren!$C$30:$C$504,Emissionsfaktoren!$E$30:$E$504),2,0),"")))</f>
        <v/>
      </c>
      <c r="N57" s="645" t="str" cm="1">
        <f t="array" ref="N57">IF(H57=0,"",(IFERROR(VLOOKUP($D57&amp;H57&amp;$E57,CHOOSE({1,2},Emissionsfaktoren!$A$30:$A$504&amp;Emissionsfaktoren!$B$30:$B$504&amp;Emissionsfaktoren!$C$30:$C$504,Emissionsfaktoren!$E$30:$E$504),2,0),"")))</f>
        <v/>
      </c>
      <c r="O57" s="645" t="str" cm="1">
        <f t="array" ref="O57">IF(I57=0,"",(IFERROR(VLOOKUP($D57&amp;I57&amp;$E57,CHOOSE({1,2},Emissionsfaktoren!$A$30:$A$504&amp;Emissionsfaktoren!$B$30:$B$504&amp;Emissionsfaktoren!$C$30:$C$504,Emissionsfaktoren!$E$30:$E$504),2,0),"")))</f>
        <v/>
      </c>
      <c r="P57" s="645" t="str" cm="1">
        <f t="array" ref="P57">IF(J57=0,"",(IFERROR(VLOOKUP($D57&amp;J57&amp;$E57,CHOOSE({1,2},Emissionsfaktoren!$A$30:$A$504&amp;Emissionsfaktoren!$B$30:$B$504&amp;Emissionsfaktoren!$C$30:$C$504,Emissionsfaktoren!$E$30:$E$504),2,0),"")))</f>
        <v/>
      </c>
      <c r="Q57" s="645" t="str" cm="1">
        <f t="array" ref="Q57">IF(K57=0,"",(IFERROR(VLOOKUP($D57&amp;K57&amp;$E57,CHOOSE({1,2},Emissionsfaktoren!$A$30:$A$504&amp;Emissionsfaktoren!$B$30:$B$504&amp;Emissionsfaktoren!$C$30:$C$504,Emissionsfaktoren!$E$30:$E$504),2,0),"")))</f>
        <v/>
      </c>
      <c r="R57" s="637" t="str">
        <f>IFERROR(L57*(Energie!D46+Energie!D58),"")</f>
        <v/>
      </c>
      <c r="S57" s="637" t="str">
        <f>IFERROR(M57*(Energie!E46+Energie!E58),"")</f>
        <v/>
      </c>
      <c r="T57" s="637" t="str">
        <f>IFERROR(N57*(Energie!F46+Energie!F58),"")</f>
        <v/>
      </c>
      <c r="U57" s="637" t="str">
        <f>IFERROR(O57*(Energie!G46+Energie!G58),"")</f>
        <v/>
      </c>
      <c r="V57" s="637" t="str">
        <f>IFERROR(P57*(Energie!H46+Energie!H58),"")</f>
        <v/>
      </c>
      <c r="W57" s="341" t="str">
        <f>IFERROR(Q57*(Energie!I46+Energie!I58),"")</f>
        <v/>
      </c>
    </row>
    <row r="58" spans="1:23" ht="19.350000000000001" customHeight="1" x14ac:dyDescent="0.2">
      <c r="A58" s="886"/>
      <c r="B58" s="883"/>
      <c r="C58" s="3" t="s">
        <v>520</v>
      </c>
      <c r="D58" s="140"/>
      <c r="E58" s="140" t="s">
        <v>516</v>
      </c>
      <c r="F58" s="393">
        <f>IF(_xlfn.MAXIFS(Emissionsfaktoren!$B$30:$B$599,Emissionsfaktoren!$B$30:$B$599,"&lt;="&amp;F$11,Emissionsfaktoren!$A$30:$A$599,$D58,Emissionsfaktoren!$C$30:$C$599,$E58)&gt;0,
_xlfn.MAXIFS(Emissionsfaktoren!$B$30:$B$599,Emissionsfaktoren!$B$30:$B$599,"&lt;="&amp;F$11,Emissionsfaktoren!$A$30:$A$599,$D58,Emissionsfaktoren!$C$30:$C$599,$E58),
_xlfn.MINIFS(Emissionsfaktoren!$B$30:$B$599,Emissionsfaktoren!$A$30:$A$599,$D58,Emissionsfaktoren!$C$30:$C$599,$E58))</f>
        <v>0</v>
      </c>
      <c r="G58" s="393">
        <f>IF(_xlfn.MAXIFS(Emissionsfaktoren!$B$30:$B$599,Emissionsfaktoren!$B$30:$B$599,"&lt;="&amp;G$11,Emissionsfaktoren!$A$30:$A$599,$D58,Emissionsfaktoren!$C$30:$C$599,$E58)&gt;0,
_xlfn.MAXIFS(Emissionsfaktoren!$B$30:$B$599,Emissionsfaktoren!$B$30:$B$599,"&lt;="&amp;G$11,Emissionsfaktoren!$A$30:$A$599,$D58,Emissionsfaktoren!$C$30:$C$599,$E58),
_xlfn.MINIFS(Emissionsfaktoren!$B$30:$B$599,Emissionsfaktoren!$A$30:$A$599,$D58,Emissionsfaktoren!$C$30:$C$599,$E58))</f>
        <v>0</v>
      </c>
      <c r="H58" s="393">
        <f>IF(_xlfn.MAXIFS(Emissionsfaktoren!$B$30:$B$599,Emissionsfaktoren!$B$30:$B$599,"&lt;="&amp;H$11,Emissionsfaktoren!$A$30:$A$599,$D58,Emissionsfaktoren!$C$30:$C$599,$E58)&gt;0,
_xlfn.MAXIFS(Emissionsfaktoren!$B$30:$B$599,Emissionsfaktoren!$B$30:$B$599,"&lt;="&amp;H$11,Emissionsfaktoren!$A$30:$A$599,$D58,Emissionsfaktoren!$C$30:$C$599,$E58),
_xlfn.MINIFS(Emissionsfaktoren!$B$30:$B$599,Emissionsfaktoren!$A$30:$A$599,$D58,Emissionsfaktoren!$C$30:$C$599,$E58))</f>
        <v>0</v>
      </c>
      <c r="I58" s="393">
        <f>IF(_xlfn.MAXIFS(Emissionsfaktoren!$B$30:$B$599,Emissionsfaktoren!$B$30:$B$599,"&lt;="&amp;I$11,Emissionsfaktoren!$A$30:$A$599,$D58,Emissionsfaktoren!$C$30:$C$599,$E58)&gt;0,
_xlfn.MAXIFS(Emissionsfaktoren!$B$30:$B$599,Emissionsfaktoren!$B$30:$B$599,"&lt;="&amp;I$11,Emissionsfaktoren!$A$30:$A$599,$D58,Emissionsfaktoren!$C$30:$C$599,$E58),
_xlfn.MINIFS(Emissionsfaktoren!$B$30:$B$599,Emissionsfaktoren!$A$30:$A$599,$D58,Emissionsfaktoren!$C$30:$C$599,$E58))</f>
        <v>0</v>
      </c>
      <c r="J58" s="393">
        <f>IF(_xlfn.MAXIFS(Emissionsfaktoren!$B$30:$B$599,Emissionsfaktoren!$B$30:$B$599,"&lt;="&amp;J$11,Emissionsfaktoren!$A$30:$A$599,$D58,Emissionsfaktoren!$C$30:$C$599,$E58)&gt;0,
_xlfn.MAXIFS(Emissionsfaktoren!$B$30:$B$599,Emissionsfaktoren!$B$30:$B$599,"&lt;="&amp;J$11,Emissionsfaktoren!$A$30:$A$599,$D58,Emissionsfaktoren!$C$30:$C$599,$E58),
_xlfn.MINIFS(Emissionsfaktoren!$B$30:$B$599,Emissionsfaktoren!$A$30:$A$599,$D58,Emissionsfaktoren!$C$30:$C$599,$E58))</f>
        <v>0</v>
      </c>
      <c r="K58" s="599">
        <f>IF(_xlfn.MAXIFS(Emissionsfaktoren!$B$30:$B$599,Emissionsfaktoren!$B$30:$B$599,"&lt;="&amp;K$11,Emissionsfaktoren!$A$30:$A$599,$D58,Emissionsfaktoren!$C$30:$C$599,$E58)&gt;0,
_xlfn.MAXIFS(Emissionsfaktoren!$B$30:$B$599,Emissionsfaktoren!$B$30:$B$599,"&lt;="&amp;K$11,Emissionsfaktoren!$A$30:$A$599,$D58,Emissionsfaktoren!$C$30:$C$599,$E58),
_xlfn.MINIFS(Emissionsfaktoren!$B$30:$B$599,Emissionsfaktoren!$A$30:$A$599,$D58,Emissionsfaktoren!$C$30:$C$599,$E58))</f>
        <v>0</v>
      </c>
      <c r="L58" s="645" t="str" cm="1">
        <f t="array" ref="L58">IF(F58=0,"",(IFERROR(VLOOKUP($D58&amp;F58&amp;$E58,CHOOSE({1,2},Emissionsfaktoren!$A$30:$A$504&amp;Emissionsfaktoren!$B$30:$B$504&amp;Emissionsfaktoren!$C$30:$C$504,Emissionsfaktoren!$E$30:$E$504),2,0),"")))</f>
        <v/>
      </c>
      <c r="M58" s="645" t="str" cm="1">
        <f t="array" ref="M58">IF(G58=0,"",(IFERROR(VLOOKUP($D58&amp;G58&amp;$E58,CHOOSE({1,2},Emissionsfaktoren!$A$30:$A$504&amp;Emissionsfaktoren!$B$30:$B$504&amp;Emissionsfaktoren!$C$30:$C$504,Emissionsfaktoren!$E$30:$E$504),2,0),"")))</f>
        <v/>
      </c>
      <c r="N58" s="645" t="str" cm="1">
        <f t="array" ref="N58">IF(H58=0,"",(IFERROR(VLOOKUP($D58&amp;H58&amp;$E58,CHOOSE({1,2},Emissionsfaktoren!$A$30:$A$504&amp;Emissionsfaktoren!$B$30:$B$504&amp;Emissionsfaktoren!$C$30:$C$504,Emissionsfaktoren!$E$30:$E$504),2,0),"")))</f>
        <v/>
      </c>
      <c r="O58" s="645" t="str" cm="1">
        <f t="array" ref="O58">IF(I58=0,"",(IFERROR(VLOOKUP($D58&amp;I58&amp;$E58,CHOOSE({1,2},Emissionsfaktoren!$A$30:$A$504&amp;Emissionsfaktoren!$B$30:$B$504&amp;Emissionsfaktoren!$C$30:$C$504,Emissionsfaktoren!$E$30:$E$504),2,0),"")))</f>
        <v/>
      </c>
      <c r="P58" s="645" t="str" cm="1">
        <f t="array" ref="P58">IF(J58=0,"",(IFERROR(VLOOKUP($D58&amp;J58&amp;$E58,CHOOSE({1,2},Emissionsfaktoren!$A$30:$A$504&amp;Emissionsfaktoren!$B$30:$B$504&amp;Emissionsfaktoren!$C$30:$C$504,Emissionsfaktoren!$E$30:$E$504),2,0),"")))</f>
        <v/>
      </c>
      <c r="Q58" s="645" t="str" cm="1">
        <f t="array" ref="Q58">IF(K58=0,"",(IFERROR(VLOOKUP($D58&amp;K58&amp;$E58,CHOOSE({1,2},Emissionsfaktoren!$A$30:$A$504&amp;Emissionsfaktoren!$B$30:$B$504&amp;Emissionsfaktoren!$C$30:$C$504,Emissionsfaktoren!$E$30:$E$504),2,0),"")))</f>
        <v/>
      </c>
      <c r="R58" s="637" t="str">
        <f>IFERROR(L58*Energie!D59,"")</f>
        <v/>
      </c>
      <c r="S58" s="637" t="str">
        <f>IFERROR(M58*Energie!E59,"")</f>
        <v/>
      </c>
      <c r="T58" s="637" t="str">
        <f>IFERROR(N58*Energie!F59,"")</f>
        <v/>
      </c>
      <c r="U58" s="637" t="str">
        <f>IFERROR(O58*Energie!G59,"")</f>
        <v/>
      </c>
      <c r="V58" s="637" t="str">
        <f>IFERROR(P58*Energie!H59,"")</f>
        <v/>
      </c>
      <c r="W58" s="341" t="str">
        <f>IFERROR(Q58*Energie!I59,"")</f>
        <v/>
      </c>
    </row>
    <row r="59" spans="1:23" ht="19.350000000000001" customHeight="1" x14ac:dyDescent="0.2">
      <c r="A59" s="886"/>
      <c r="B59" s="883"/>
      <c r="C59" s="3" t="s">
        <v>521</v>
      </c>
      <c r="D59" s="140"/>
      <c r="E59" s="140" t="s">
        <v>516</v>
      </c>
      <c r="F59" s="393">
        <f>IF(_xlfn.MAXIFS(Emissionsfaktoren!$B$30:$B$599,Emissionsfaktoren!$B$30:$B$599,"&lt;="&amp;F$11,Emissionsfaktoren!$A$30:$A$599,$D59,Emissionsfaktoren!$C$30:$C$599,$E59)&gt;0,
_xlfn.MAXIFS(Emissionsfaktoren!$B$30:$B$599,Emissionsfaktoren!$B$30:$B$599,"&lt;="&amp;F$11,Emissionsfaktoren!$A$30:$A$599,$D59,Emissionsfaktoren!$C$30:$C$599,$E59),
_xlfn.MINIFS(Emissionsfaktoren!$B$30:$B$599,Emissionsfaktoren!$A$30:$A$599,$D59,Emissionsfaktoren!$C$30:$C$599,$E59))</f>
        <v>0</v>
      </c>
      <c r="G59" s="393">
        <f>IF(_xlfn.MAXIFS(Emissionsfaktoren!$B$30:$B$599,Emissionsfaktoren!$B$30:$B$599,"&lt;="&amp;G$11,Emissionsfaktoren!$A$30:$A$599,$D59,Emissionsfaktoren!$C$30:$C$599,$E59)&gt;0,
_xlfn.MAXIFS(Emissionsfaktoren!$B$30:$B$599,Emissionsfaktoren!$B$30:$B$599,"&lt;="&amp;G$11,Emissionsfaktoren!$A$30:$A$599,$D59,Emissionsfaktoren!$C$30:$C$599,$E59),
_xlfn.MINIFS(Emissionsfaktoren!$B$30:$B$599,Emissionsfaktoren!$A$30:$A$599,$D59,Emissionsfaktoren!$C$30:$C$599,$E59))</f>
        <v>0</v>
      </c>
      <c r="H59" s="393">
        <f>IF(_xlfn.MAXIFS(Emissionsfaktoren!$B$30:$B$599,Emissionsfaktoren!$B$30:$B$599,"&lt;="&amp;H$11,Emissionsfaktoren!$A$30:$A$599,$D59,Emissionsfaktoren!$C$30:$C$599,$E59)&gt;0,
_xlfn.MAXIFS(Emissionsfaktoren!$B$30:$B$599,Emissionsfaktoren!$B$30:$B$599,"&lt;="&amp;H$11,Emissionsfaktoren!$A$30:$A$599,$D59,Emissionsfaktoren!$C$30:$C$599,$E59),
_xlfn.MINIFS(Emissionsfaktoren!$B$30:$B$599,Emissionsfaktoren!$A$30:$A$599,$D59,Emissionsfaktoren!$C$30:$C$599,$E59))</f>
        <v>0</v>
      </c>
      <c r="I59" s="393">
        <f>IF(_xlfn.MAXIFS(Emissionsfaktoren!$B$30:$B$599,Emissionsfaktoren!$B$30:$B$599,"&lt;="&amp;I$11,Emissionsfaktoren!$A$30:$A$599,$D59,Emissionsfaktoren!$C$30:$C$599,$E59)&gt;0,
_xlfn.MAXIFS(Emissionsfaktoren!$B$30:$B$599,Emissionsfaktoren!$B$30:$B$599,"&lt;="&amp;I$11,Emissionsfaktoren!$A$30:$A$599,$D59,Emissionsfaktoren!$C$30:$C$599,$E59),
_xlfn.MINIFS(Emissionsfaktoren!$B$30:$B$599,Emissionsfaktoren!$A$30:$A$599,$D59,Emissionsfaktoren!$C$30:$C$599,$E59))</f>
        <v>0</v>
      </c>
      <c r="J59" s="393">
        <f>IF(_xlfn.MAXIFS(Emissionsfaktoren!$B$30:$B$599,Emissionsfaktoren!$B$30:$B$599,"&lt;="&amp;J$11,Emissionsfaktoren!$A$30:$A$599,$D59,Emissionsfaktoren!$C$30:$C$599,$E59)&gt;0,
_xlfn.MAXIFS(Emissionsfaktoren!$B$30:$B$599,Emissionsfaktoren!$B$30:$B$599,"&lt;="&amp;J$11,Emissionsfaktoren!$A$30:$A$599,$D59,Emissionsfaktoren!$C$30:$C$599,$E59),
_xlfn.MINIFS(Emissionsfaktoren!$B$30:$B$599,Emissionsfaktoren!$A$30:$A$599,$D59,Emissionsfaktoren!$C$30:$C$599,$E59))</f>
        <v>0</v>
      </c>
      <c r="K59" s="599">
        <f>IF(_xlfn.MAXIFS(Emissionsfaktoren!$B$30:$B$599,Emissionsfaktoren!$B$30:$B$599,"&lt;="&amp;K$11,Emissionsfaktoren!$A$30:$A$599,$D59,Emissionsfaktoren!$C$30:$C$599,$E59)&gt;0,
_xlfn.MAXIFS(Emissionsfaktoren!$B$30:$B$599,Emissionsfaktoren!$B$30:$B$599,"&lt;="&amp;K$11,Emissionsfaktoren!$A$30:$A$599,$D59,Emissionsfaktoren!$C$30:$C$599,$E59),
_xlfn.MINIFS(Emissionsfaktoren!$B$30:$B$599,Emissionsfaktoren!$A$30:$A$599,$D59,Emissionsfaktoren!$C$30:$C$599,$E59))</f>
        <v>0</v>
      </c>
      <c r="L59" s="645" t="str" cm="1">
        <f t="array" ref="L59">IF(F59=0,"",(IFERROR(VLOOKUP($D59&amp;F59&amp;$E59,CHOOSE({1,2},Emissionsfaktoren!$A$30:$A$504&amp;Emissionsfaktoren!$B$30:$B$504&amp;Emissionsfaktoren!$C$30:$C$504,Emissionsfaktoren!$E$30:$E$504),2,0),"")))</f>
        <v/>
      </c>
      <c r="M59" s="645" t="str" cm="1">
        <f t="array" ref="M59">IF(G59=0,"",(IFERROR(VLOOKUP($D59&amp;G59&amp;$E59,CHOOSE({1,2},Emissionsfaktoren!$A$30:$A$504&amp;Emissionsfaktoren!$B$30:$B$504&amp;Emissionsfaktoren!$C$30:$C$504,Emissionsfaktoren!$E$30:$E$504),2,0),"")))</f>
        <v/>
      </c>
      <c r="N59" s="645" t="str" cm="1">
        <f t="array" ref="N59">IF(H59=0,"",(IFERROR(VLOOKUP($D59&amp;H59&amp;$E59,CHOOSE({1,2},Emissionsfaktoren!$A$30:$A$504&amp;Emissionsfaktoren!$B$30:$B$504&amp;Emissionsfaktoren!$C$30:$C$504,Emissionsfaktoren!$E$30:$E$504),2,0),"")))</f>
        <v/>
      </c>
      <c r="O59" s="645" t="str" cm="1">
        <f t="array" ref="O59">IF(I59=0,"",(IFERROR(VLOOKUP($D59&amp;I59&amp;$E59,CHOOSE({1,2},Emissionsfaktoren!$A$30:$A$504&amp;Emissionsfaktoren!$B$30:$B$504&amp;Emissionsfaktoren!$C$30:$C$504,Emissionsfaktoren!$E$30:$E$504),2,0),"")))</f>
        <v/>
      </c>
      <c r="P59" s="645" t="str" cm="1">
        <f t="array" ref="P59">IF(J59=0,"",(IFERROR(VLOOKUP($D59&amp;J59&amp;$E59,CHOOSE({1,2},Emissionsfaktoren!$A$30:$A$504&amp;Emissionsfaktoren!$B$30:$B$504&amp;Emissionsfaktoren!$C$30:$C$504,Emissionsfaktoren!$E$30:$E$504),2,0),"")))</f>
        <v/>
      </c>
      <c r="Q59" s="645" t="str" cm="1">
        <f t="array" ref="Q59">IF(K59=0,"",(IFERROR(VLOOKUP($D59&amp;K59&amp;$E59,CHOOSE({1,2},Emissionsfaktoren!$A$30:$A$504&amp;Emissionsfaktoren!$B$30:$B$504&amp;Emissionsfaktoren!$C$30:$C$504,Emissionsfaktoren!$E$30:$E$504),2,0),"")))</f>
        <v/>
      </c>
      <c r="R59" s="637" t="str">
        <f>IFERROR(L59*(Energie!D15+Energie!D62),"")</f>
        <v/>
      </c>
      <c r="S59" s="637" t="str">
        <f>IFERROR(M59*(Energie!E15+Energie!E62),"")</f>
        <v/>
      </c>
      <c r="T59" s="637" t="str">
        <f>IFERROR(N59*(Energie!F15+Energie!F62),"")</f>
        <v/>
      </c>
      <c r="U59" s="637" t="str">
        <f>IFERROR(O59*(Energie!G15+Energie!G62),"")</f>
        <v/>
      </c>
      <c r="V59" s="637" t="str">
        <f>IFERROR(P59*(Energie!H15+Energie!H62),"")</f>
        <v/>
      </c>
      <c r="W59" s="341" t="str">
        <f>IFERROR(Q59*(Energie!I15+Energie!I62),"")</f>
        <v/>
      </c>
    </row>
    <row r="60" spans="1:23" ht="19.350000000000001" customHeight="1" thickBot="1" x14ac:dyDescent="0.25">
      <c r="A60" s="886"/>
      <c r="B60" s="884"/>
      <c r="C60" s="334" t="s">
        <v>522</v>
      </c>
      <c r="D60" s="144"/>
      <c r="E60" s="144" t="s">
        <v>516</v>
      </c>
      <c r="F60" s="428">
        <f>IF(_xlfn.MAXIFS(Emissionsfaktoren!$B$30:$B$599,Emissionsfaktoren!$B$30:$B$599,"&lt;="&amp;F$11,Emissionsfaktoren!$A$30:$A$599,$D60,Emissionsfaktoren!$C$30:$C$599,$E60)&gt;0,
_xlfn.MAXIFS(Emissionsfaktoren!$B$30:$B$599,Emissionsfaktoren!$B$30:$B$599,"&lt;="&amp;F$11,Emissionsfaktoren!$A$30:$A$599,$D60,Emissionsfaktoren!$C$30:$C$599,$E60),
_xlfn.MINIFS(Emissionsfaktoren!$B$30:$B$599,Emissionsfaktoren!$A$30:$A$599,$D60,Emissionsfaktoren!$C$30:$C$599,$E60))</f>
        <v>0</v>
      </c>
      <c r="G60" s="428">
        <f>IF(_xlfn.MAXIFS(Emissionsfaktoren!$B$30:$B$599,Emissionsfaktoren!$B$30:$B$599,"&lt;="&amp;G$11,Emissionsfaktoren!$A$30:$A$599,$D60,Emissionsfaktoren!$C$30:$C$599,$E60)&gt;0,
_xlfn.MAXIFS(Emissionsfaktoren!$B$30:$B$599,Emissionsfaktoren!$B$30:$B$599,"&lt;="&amp;G$11,Emissionsfaktoren!$A$30:$A$599,$D60,Emissionsfaktoren!$C$30:$C$599,$E60),
_xlfn.MINIFS(Emissionsfaktoren!$B$30:$B$599,Emissionsfaktoren!$A$30:$A$599,$D60,Emissionsfaktoren!$C$30:$C$599,$E60))</f>
        <v>0</v>
      </c>
      <c r="H60" s="428">
        <f>IF(_xlfn.MAXIFS(Emissionsfaktoren!$B$30:$B$599,Emissionsfaktoren!$B$30:$B$599,"&lt;="&amp;H$11,Emissionsfaktoren!$A$30:$A$599,$D60,Emissionsfaktoren!$C$30:$C$599,$E60)&gt;0,
_xlfn.MAXIFS(Emissionsfaktoren!$B$30:$B$599,Emissionsfaktoren!$B$30:$B$599,"&lt;="&amp;H$11,Emissionsfaktoren!$A$30:$A$599,$D60,Emissionsfaktoren!$C$30:$C$599,$E60),
_xlfn.MINIFS(Emissionsfaktoren!$B$30:$B$599,Emissionsfaktoren!$A$30:$A$599,$D60,Emissionsfaktoren!$C$30:$C$599,$E60))</f>
        <v>0</v>
      </c>
      <c r="I60" s="428">
        <f>IF(_xlfn.MAXIFS(Emissionsfaktoren!$B$30:$B$599,Emissionsfaktoren!$B$30:$B$599,"&lt;="&amp;I$11,Emissionsfaktoren!$A$30:$A$599,$D60,Emissionsfaktoren!$C$30:$C$599,$E60)&gt;0,
_xlfn.MAXIFS(Emissionsfaktoren!$B$30:$B$599,Emissionsfaktoren!$B$30:$B$599,"&lt;="&amp;I$11,Emissionsfaktoren!$A$30:$A$599,$D60,Emissionsfaktoren!$C$30:$C$599,$E60),
_xlfn.MINIFS(Emissionsfaktoren!$B$30:$B$599,Emissionsfaktoren!$A$30:$A$599,$D60,Emissionsfaktoren!$C$30:$C$599,$E60))</f>
        <v>0</v>
      </c>
      <c r="J60" s="428">
        <f>IF(_xlfn.MAXIFS(Emissionsfaktoren!$B$30:$B$599,Emissionsfaktoren!$B$30:$B$599,"&lt;="&amp;J$11,Emissionsfaktoren!$A$30:$A$599,$D60,Emissionsfaktoren!$C$30:$C$599,$E60)&gt;0,
_xlfn.MAXIFS(Emissionsfaktoren!$B$30:$B$599,Emissionsfaktoren!$B$30:$B$599,"&lt;="&amp;J$11,Emissionsfaktoren!$A$30:$A$599,$D60,Emissionsfaktoren!$C$30:$C$599,$E60),
_xlfn.MINIFS(Emissionsfaktoren!$B$30:$B$599,Emissionsfaktoren!$A$30:$A$599,$D60,Emissionsfaktoren!$C$30:$C$599,$E60))</f>
        <v>0</v>
      </c>
      <c r="K60" s="602">
        <f>IF(_xlfn.MAXIFS(Emissionsfaktoren!$B$30:$B$599,Emissionsfaktoren!$B$30:$B$599,"&lt;="&amp;K$11,Emissionsfaktoren!$A$30:$A$599,$D60,Emissionsfaktoren!$C$30:$C$599,$E60)&gt;0,
_xlfn.MAXIFS(Emissionsfaktoren!$B$30:$B$599,Emissionsfaktoren!$B$30:$B$599,"&lt;="&amp;K$11,Emissionsfaktoren!$A$30:$A$599,$D60,Emissionsfaktoren!$C$30:$C$599,$E60),
_xlfn.MINIFS(Emissionsfaktoren!$B$30:$B$599,Emissionsfaktoren!$A$30:$A$599,$D60,Emissionsfaktoren!$C$30:$C$599,$E60))</f>
        <v>0</v>
      </c>
      <c r="L60" s="646" t="str" cm="1">
        <f t="array" ref="L60">IF(F60=0,"",(IFERROR(VLOOKUP($D60&amp;F60&amp;$E60,CHOOSE({1,2},Emissionsfaktoren!$A$30:$A$504&amp;Emissionsfaktoren!$B$30:$B$504&amp;Emissionsfaktoren!$C$30:$C$504,Emissionsfaktoren!$E$30:$E$504),2,0),"")))</f>
        <v/>
      </c>
      <c r="M60" s="646" t="str" cm="1">
        <f t="array" ref="M60">IF(G60=0,"",(IFERROR(VLOOKUP($D60&amp;G60&amp;$E60,CHOOSE({1,2},Emissionsfaktoren!$A$30:$A$504&amp;Emissionsfaktoren!$B$30:$B$504&amp;Emissionsfaktoren!$C$30:$C$504,Emissionsfaktoren!$E$30:$E$504),2,0),"")))</f>
        <v/>
      </c>
      <c r="N60" s="646" t="str" cm="1">
        <f t="array" ref="N60">IF(H60=0,"",(IFERROR(VLOOKUP($D60&amp;H60&amp;$E60,CHOOSE({1,2},Emissionsfaktoren!$A$30:$A$504&amp;Emissionsfaktoren!$B$30:$B$504&amp;Emissionsfaktoren!$C$30:$C$504,Emissionsfaktoren!$E$30:$E$504),2,0),"")))</f>
        <v/>
      </c>
      <c r="O60" s="646" t="str" cm="1">
        <f t="array" ref="O60">IF(I60=0,"",(IFERROR(VLOOKUP($D60&amp;I60&amp;$E60,CHOOSE({1,2},Emissionsfaktoren!$A$30:$A$504&amp;Emissionsfaktoren!$B$30:$B$504&amp;Emissionsfaktoren!$C$30:$C$504,Emissionsfaktoren!$E$30:$E$504),2,0),"")))</f>
        <v/>
      </c>
      <c r="P60" s="646" t="str" cm="1">
        <f t="array" ref="P60">IF(J60=0,"",(IFERROR(VLOOKUP($D60&amp;J60&amp;$E60,CHOOSE({1,2},Emissionsfaktoren!$A$30:$A$504&amp;Emissionsfaktoren!$B$30:$B$504&amp;Emissionsfaktoren!$C$30:$C$504,Emissionsfaktoren!$E$30:$E$504),2,0),"")))</f>
        <v/>
      </c>
      <c r="Q60" s="646" t="str" cm="1">
        <f t="array" ref="Q60">IF(K60=0,"",(IFERROR(VLOOKUP($D60&amp;K60&amp;$E60,CHOOSE({1,2},Emissionsfaktoren!$A$30:$A$504&amp;Emissionsfaktoren!$B$30:$B$504&amp;Emissionsfaktoren!$C$30:$C$504,Emissionsfaktoren!$E$30:$E$504),2,0),"")))</f>
        <v/>
      </c>
      <c r="R60" s="640" t="str">
        <f>IFERROR(L60*Energie!D16,"")</f>
        <v/>
      </c>
      <c r="S60" s="640" t="str">
        <f>IFERROR(M60*Energie!E16,"")</f>
        <v/>
      </c>
      <c r="T60" s="640" t="str">
        <f>IFERROR(N60*Energie!F16,"")</f>
        <v/>
      </c>
      <c r="U60" s="640" t="str">
        <f>IFERROR(O60*Energie!G16,"")</f>
        <v/>
      </c>
      <c r="V60" s="640" t="str">
        <f>IFERROR(P60*Energie!H16,"")</f>
        <v/>
      </c>
      <c r="W60" s="431" t="str">
        <f>IFERROR(Q60*Energie!I16,"")</f>
        <v/>
      </c>
    </row>
    <row r="61" spans="1:23" ht="19.350000000000001" customHeight="1" x14ac:dyDescent="0.2">
      <c r="A61" s="886"/>
      <c r="B61" s="856" t="s">
        <v>40</v>
      </c>
      <c r="C61" s="216" t="s">
        <v>252</v>
      </c>
      <c r="D61" s="216"/>
      <c r="E61" s="216" t="s">
        <v>516</v>
      </c>
      <c r="F61" s="426">
        <f>IF(_xlfn.MAXIFS(Emissionsfaktoren!$B$30:$B$599,Emissionsfaktoren!$B$30:$B$599,"&lt;="&amp;F$11,Emissionsfaktoren!$A$30:$A$599,$D61,Emissionsfaktoren!$C$30:$C$599,$E61)&gt;0,
_xlfn.MAXIFS(Emissionsfaktoren!$B$30:$B$599,Emissionsfaktoren!$B$30:$B$599,"&lt;="&amp;F$11,Emissionsfaktoren!$A$30:$A$599,$D61,Emissionsfaktoren!$C$30:$C$599,$E61),
_xlfn.MINIFS(Emissionsfaktoren!$B$30:$B$599,Emissionsfaktoren!$A$30:$A$599,$D61,Emissionsfaktoren!$C$30:$C$599,$E61))</f>
        <v>0</v>
      </c>
      <c r="G61" s="426">
        <f>IF(_xlfn.MAXIFS(Emissionsfaktoren!$B$30:$B$599,Emissionsfaktoren!$B$30:$B$599,"&lt;="&amp;G$11,Emissionsfaktoren!$A$30:$A$599,$D61,Emissionsfaktoren!$C$30:$C$599,$E61)&gt;0,
_xlfn.MAXIFS(Emissionsfaktoren!$B$30:$B$599,Emissionsfaktoren!$B$30:$B$599,"&lt;="&amp;G$11,Emissionsfaktoren!$A$30:$A$599,$D61,Emissionsfaktoren!$C$30:$C$599,$E61),
_xlfn.MINIFS(Emissionsfaktoren!$B$30:$B$599,Emissionsfaktoren!$A$30:$A$599,$D61,Emissionsfaktoren!$C$30:$C$599,$E61))</f>
        <v>0</v>
      </c>
      <c r="H61" s="426">
        <f>IF(_xlfn.MAXIFS(Emissionsfaktoren!$B$30:$B$599,Emissionsfaktoren!$B$30:$B$599,"&lt;="&amp;H$11,Emissionsfaktoren!$A$30:$A$599,$D61,Emissionsfaktoren!$C$30:$C$599,$E61)&gt;0,
_xlfn.MAXIFS(Emissionsfaktoren!$B$30:$B$599,Emissionsfaktoren!$B$30:$B$599,"&lt;="&amp;H$11,Emissionsfaktoren!$A$30:$A$599,$D61,Emissionsfaktoren!$C$30:$C$599,$E61),
_xlfn.MINIFS(Emissionsfaktoren!$B$30:$B$599,Emissionsfaktoren!$A$30:$A$599,$D61,Emissionsfaktoren!$C$30:$C$599,$E61))</f>
        <v>0</v>
      </c>
      <c r="I61" s="426">
        <f>IF(_xlfn.MAXIFS(Emissionsfaktoren!$B$30:$B$599,Emissionsfaktoren!$B$30:$B$599,"&lt;="&amp;I$11,Emissionsfaktoren!$A$30:$A$599,$D61,Emissionsfaktoren!$C$30:$C$599,$E61)&gt;0,
_xlfn.MAXIFS(Emissionsfaktoren!$B$30:$B$599,Emissionsfaktoren!$B$30:$B$599,"&lt;="&amp;I$11,Emissionsfaktoren!$A$30:$A$599,$D61,Emissionsfaktoren!$C$30:$C$599,$E61),
_xlfn.MINIFS(Emissionsfaktoren!$B$30:$B$599,Emissionsfaktoren!$A$30:$A$599,$D61,Emissionsfaktoren!$C$30:$C$599,$E61))</f>
        <v>0</v>
      </c>
      <c r="J61" s="426">
        <f>IF(_xlfn.MAXIFS(Emissionsfaktoren!$B$30:$B$599,Emissionsfaktoren!$B$30:$B$599,"&lt;="&amp;J$11,Emissionsfaktoren!$A$30:$A$599,$D61,Emissionsfaktoren!$C$30:$C$599,$E61)&gt;0,
_xlfn.MAXIFS(Emissionsfaktoren!$B$30:$B$599,Emissionsfaktoren!$B$30:$B$599,"&lt;="&amp;J$11,Emissionsfaktoren!$A$30:$A$599,$D61,Emissionsfaktoren!$C$30:$C$599,$E61),
_xlfn.MINIFS(Emissionsfaktoren!$B$30:$B$599,Emissionsfaktoren!$A$30:$A$599,$D61,Emissionsfaktoren!$C$30:$C$599,$E61))</f>
        <v>0</v>
      </c>
      <c r="K61" s="601">
        <f>IF(_xlfn.MAXIFS(Emissionsfaktoren!$B$30:$B$599,Emissionsfaktoren!$B$30:$B$599,"&lt;="&amp;K$11,Emissionsfaktoren!$A$30:$A$599,$D61,Emissionsfaktoren!$C$30:$C$599,$E61)&gt;0,
_xlfn.MAXIFS(Emissionsfaktoren!$B$30:$B$599,Emissionsfaktoren!$B$30:$B$599,"&lt;="&amp;K$11,Emissionsfaktoren!$A$30:$A$599,$D61,Emissionsfaktoren!$C$30:$C$599,$E61),
_xlfn.MINIFS(Emissionsfaktoren!$B$30:$B$599,Emissionsfaktoren!$A$30:$A$599,$D61,Emissionsfaktoren!$C$30:$C$599,$E61))</f>
        <v>0</v>
      </c>
      <c r="L61" s="645" t="str" cm="1">
        <f t="array" ref="L61">IF(F61=0,"",(IFERROR(VLOOKUP($D61&amp;F61&amp;$E61,CHOOSE({1,2},Emissionsfaktoren!$A$30:$A$504&amp;Emissionsfaktoren!$B$30:$B$504&amp;Emissionsfaktoren!$C$30:$C$504,Emissionsfaktoren!$E$30:$E$504),2,0),"")))</f>
        <v/>
      </c>
      <c r="M61" s="645" t="str" cm="1">
        <f t="array" ref="M61">IF(G61=0,"",(IFERROR(VLOOKUP($D61&amp;G61&amp;$E61,CHOOSE({1,2},Emissionsfaktoren!$A$30:$A$504&amp;Emissionsfaktoren!$B$30:$B$504&amp;Emissionsfaktoren!$C$30:$C$504,Emissionsfaktoren!$E$30:$E$504),2,0),"")))</f>
        <v/>
      </c>
      <c r="N61" s="645" t="str" cm="1">
        <f t="array" ref="N61">IF(H61=0,"",(IFERROR(VLOOKUP($D61&amp;H61&amp;$E61,CHOOSE({1,2},Emissionsfaktoren!$A$30:$A$504&amp;Emissionsfaktoren!$B$30:$B$504&amp;Emissionsfaktoren!$C$30:$C$504,Emissionsfaktoren!$E$30:$E$504),2,0),"")))</f>
        <v/>
      </c>
      <c r="O61" s="645" t="str" cm="1">
        <f t="array" ref="O61">IF(I61=0,"",(IFERROR(VLOOKUP($D61&amp;I61&amp;$E61,CHOOSE({1,2},Emissionsfaktoren!$A$30:$A$504&amp;Emissionsfaktoren!$B$30:$B$504&amp;Emissionsfaktoren!$C$30:$C$504,Emissionsfaktoren!$E$30:$E$504),2,0),"")))</f>
        <v/>
      </c>
      <c r="P61" s="645" t="str" cm="1">
        <f t="array" ref="P61">IF(J61=0,"",(IFERROR(VLOOKUP($D61&amp;J61&amp;$E61,CHOOSE({1,2},Emissionsfaktoren!$A$30:$A$504&amp;Emissionsfaktoren!$B$30:$B$504&amp;Emissionsfaktoren!$C$30:$C$504,Emissionsfaktoren!$E$30:$E$504),2,0),"")))</f>
        <v/>
      </c>
      <c r="Q61" s="645" t="str" cm="1">
        <f t="array" ref="Q61">IF(K61=0,"",(IFERROR(VLOOKUP($D61&amp;K61&amp;$E61,CHOOSE({1,2},Emissionsfaktoren!$A$30:$A$504&amp;Emissionsfaktoren!$B$30:$B$504&amp;Emissionsfaktoren!$C$30:$C$504,Emissionsfaktoren!$E$30:$E$504),2,0),"")))</f>
        <v/>
      </c>
      <c r="R61" s="638" t="str">
        <f>IFERROR(L61*'3.1 Wasser'!C32,"")</f>
        <v/>
      </c>
      <c r="S61" s="638" t="str">
        <f>IFERROR(M61*'3.1 Wasser'!D32,"")</f>
        <v/>
      </c>
      <c r="T61" s="638" t="str">
        <f>IFERROR(N61*'3.1 Wasser'!E32,"")</f>
        <v/>
      </c>
      <c r="U61" s="638" t="str">
        <f>IFERROR(O61*'3.1 Wasser'!F32,"")</f>
        <v/>
      </c>
      <c r="V61" s="638" t="str">
        <f>IFERROR(P61*'3.1 Wasser'!G32,"")</f>
        <v/>
      </c>
      <c r="W61" s="427" t="str">
        <f>IFERROR(Q61*'3.1 Wasser'!H32,"")</f>
        <v/>
      </c>
    </row>
    <row r="62" spans="1:23" ht="19.350000000000001" customHeight="1" thickBot="1" x14ac:dyDescent="0.25">
      <c r="A62" s="886"/>
      <c r="B62" s="858"/>
      <c r="C62" s="144" t="s">
        <v>253</v>
      </c>
      <c r="D62" s="144"/>
      <c r="E62" s="144" t="s">
        <v>516</v>
      </c>
      <c r="F62" s="428">
        <f>IF(_xlfn.MAXIFS(Emissionsfaktoren!$B$30:$B$599,Emissionsfaktoren!$B$30:$B$599,"&lt;="&amp;F$11,Emissionsfaktoren!$A$30:$A$599,$D62,Emissionsfaktoren!$C$30:$C$599,$E62)&gt;0,
_xlfn.MAXIFS(Emissionsfaktoren!$B$30:$B$599,Emissionsfaktoren!$B$30:$B$599,"&lt;="&amp;F$11,Emissionsfaktoren!$A$30:$A$599,$D62,Emissionsfaktoren!$C$30:$C$599,$E62),
_xlfn.MINIFS(Emissionsfaktoren!$B$30:$B$599,Emissionsfaktoren!$A$30:$A$599,$D62,Emissionsfaktoren!$C$30:$C$599,$E62))</f>
        <v>0</v>
      </c>
      <c r="G62" s="428">
        <f>IF(_xlfn.MAXIFS(Emissionsfaktoren!$B$30:$B$599,Emissionsfaktoren!$B$30:$B$599,"&lt;="&amp;G$11,Emissionsfaktoren!$A$30:$A$599,$D62,Emissionsfaktoren!$C$30:$C$599,$E62)&gt;0,
_xlfn.MAXIFS(Emissionsfaktoren!$B$30:$B$599,Emissionsfaktoren!$B$30:$B$599,"&lt;="&amp;G$11,Emissionsfaktoren!$A$30:$A$599,$D62,Emissionsfaktoren!$C$30:$C$599,$E62),
_xlfn.MINIFS(Emissionsfaktoren!$B$30:$B$599,Emissionsfaktoren!$A$30:$A$599,$D62,Emissionsfaktoren!$C$30:$C$599,$E62))</f>
        <v>0</v>
      </c>
      <c r="H62" s="428">
        <f>IF(_xlfn.MAXIFS(Emissionsfaktoren!$B$30:$B$599,Emissionsfaktoren!$B$30:$B$599,"&lt;="&amp;H$11,Emissionsfaktoren!$A$30:$A$599,$D62,Emissionsfaktoren!$C$30:$C$599,$E62)&gt;0,
_xlfn.MAXIFS(Emissionsfaktoren!$B$30:$B$599,Emissionsfaktoren!$B$30:$B$599,"&lt;="&amp;H$11,Emissionsfaktoren!$A$30:$A$599,$D62,Emissionsfaktoren!$C$30:$C$599,$E62),
_xlfn.MINIFS(Emissionsfaktoren!$B$30:$B$599,Emissionsfaktoren!$A$30:$A$599,$D62,Emissionsfaktoren!$C$30:$C$599,$E62))</f>
        <v>0</v>
      </c>
      <c r="I62" s="428">
        <f>IF(_xlfn.MAXIFS(Emissionsfaktoren!$B$30:$B$599,Emissionsfaktoren!$B$30:$B$599,"&lt;="&amp;I$11,Emissionsfaktoren!$A$30:$A$599,$D62,Emissionsfaktoren!$C$30:$C$599,$E62)&gt;0,
_xlfn.MAXIFS(Emissionsfaktoren!$B$30:$B$599,Emissionsfaktoren!$B$30:$B$599,"&lt;="&amp;I$11,Emissionsfaktoren!$A$30:$A$599,$D62,Emissionsfaktoren!$C$30:$C$599,$E62),
_xlfn.MINIFS(Emissionsfaktoren!$B$30:$B$599,Emissionsfaktoren!$A$30:$A$599,$D62,Emissionsfaktoren!$C$30:$C$599,$E62))</f>
        <v>0</v>
      </c>
      <c r="J62" s="428">
        <f>IF(_xlfn.MAXIFS(Emissionsfaktoren!$B$30:$B$599,Emissionsfaktoren!$B$30:$B$599,"&lt;="&amp;J$11,Emissionsfaktoren!$A$30:$A$599,$D62,Emissionsfaktoren!$C$30:$C$599,$E62)&gt;0,
_xlfn.MAXIFS(Emissionsfaktoren!$B$30:$B$599,Emissionsfaktoren!$B$30:$B$599,"&lt;="&amp;J$11,Emissionsfaktoren!$A$30:$A$599,$D62,Emissionsfaktoren!$C$30:$C$599,$E62),
_xlfn.MINIFS(Emissionsfaktoren!$B$30:$B$599,Emissionsfaktoren!$A$30:$A$599,$D62,Emissionsfaktoren!$C$30:$C$599,$E62))</f>
        <v>0</v>
      </c>
      <c r="K62" s="602">
        <f>IF(_xlfn.MAXIFS(Emissionsfaktoren!$B$30:$B$599,Emissionsfaktoren!$B$30:$B$599,"&lt;="&amp;K$11,Emissionsfaktoren!$A$30:$A$599,$D62,Emissionsfaktoren!$C$30:$C$599,$E62)&gt;0,
_xlfn.MAXIFS(Emissionsfaktoren!$B$30:$B$599,Emissionsfaktoren!$B$30:$B$599,"&lt;="&amp;K$11,Emissionsfaktoren!$A$30:$A$599,$D62,Emissionsfaktoren!$C$30:$C$599,$E62),
_xlfn.MINIFS(Emissionsfaktoren!$B$30:$B$599,Emissionsfaktoren!$A$30:$A$599,$D62,Emissionsfaktoren!$C$30:$C$599,$E62))</f>
        <v>0</v>
      </c>
      <c r="L62" s="646" t="str" cm="1">
        <f t="array" ref="L62">IF(F62=0,"",(IFERROR(VLOOKUP($D62&amp;F62&amp;$E62,CHOOSE({1,2},Emissionsfaktoren!$A$30:$A$504&amp;Emissionsfaktoren!$B$30:$B$504&amp;Emissionsfaktoren!$C$30:$C$504,Emissionsfaktoren!$E$30:$E$504),2,0),"")))</f>
        <v/>
      </c>
      <c r="M62" s="646" t="str" cm="1">
        <f t="array" ref="M62">IF(G62=0,"",(IFERROR(VLOOKUP($D62&amp;G62&amp;$E62,CHOOSE({1,2},Emissionsfaktoren!$A$30:$A$504&amp;Emissionsfaktoren!$B$30:$B$504&amp;Emissionsfaktoren!$C$30:$C$504,Emissionsfaktoren!$E$30:$E$504),2,0),"")))</f>
        <v/>
      </c>
      <c r="N62" s="646" t="str" cm="1">
        <f t="array" ref="N62">IF(H62=0,"",(IFERROR(VLOOKUP($D62&amp;H62&amp;$E62,CHOOSE({1,2},Emissionsfaktoren!$A$30:$A$504&amp;Emissionsfaktoren!$B$30:$B$504&amp;Emissionsfaktoren!$C$30:$C$504,Emissionsfaktoren!$E$30:$E$504),2,0),"")))</f>
        <v/>
      </c>
      <c r="O62" s="646" t="str" cm="1">
        <f t="array" ref="O62">IF(I62=0,"",(IFERROR(VLOOKUP($D62&amp;I62&amp;$E62,CHOOSE({1,2},Emissionsfaktoren!$A$30:$A$504&amp;Emissionsfaktoren!$B$30:$B$504&amp;Emissionsfaktoren!$C$30:$C$504,Emissionsfaktoren!$E$30:$E$504),2,0),"")))</f>
        <v/>
      </c>
      <c r="P62" s="646" t="str" cm="1">
        <f t="array" ref="P62">IF(J62=0,"",(IFERROR(VLOOKUP($D62&amp;J62&amp;$E62,CHOOSE({1,2},Emissionsfaktoren!$A$30:$A$504&amp;Emissionsfaktoren!$B$30:$B$504&amp;Emissionsfaktoren!$C$30:$C$504,Emissionsfaktoren!$E$30:$E$504),2,0),"")))</f>
        <v/>
      </c>
      <c r="Q62" s="646" t="str" cm="1">
        <f t="array" ref="Q62">IF(K62=0,"",(IFERROR(VLOOKUP($D62&amp;K62&amp;$E62,CHOOSE({1,2},Emissionsfaktoren!$A$30:$A$504&amp;Emissionsfaktoren!$B$30:$B$504&amp;Emissionsfaktoren!$C$30:$C$504,Emissionsfaktoren!$E$30:$E$504),2,0),"")))</f>
        <v/>
      </c>
      <c r="R62" s="640" t="str">
        <f>IFERROR(L62*'3.1 Wasser'!C33,"")</f>
        <v/>
      </c>
      <c r="S62" s="640" t="str">
        <f>IFERROR(M62*'3.1 Wasser'!D33,"")</f>
        <v/>
      </c>
      <c r="T62" s="640" t="str">
        <f>IFERROR(N62*'3.1 Wasser'!E33,"")</f>
        <v/>
      </c>
      <c r="U62" s="640" t="str">
        <f>IFERROR(O62*'3.1 Wasser'!F33,"")</f>
        <v/>
      </c>
      <c r="V62" s="640" t="str">
        <f>IFERROR(P62*'3.1 Wasser'!G33,"")</f>
        <v/>
      </c>
      <c r="W62" s="431" t="str">
        <f>IFERROR(Q62*'3.1 Wasser'!H33,"")</f>
        <v/>
      </c>
    </row>
    <row r="63" spans="1:23" ht="19.350000000000001" customHeight="1" x14ac:dyDescent="0.2">
      <c r="A63" s="886"/>
      <c r="B63" s="857" t="s">
        <v>42</v>
      </c>
      <c r="C63" s="421" t="s">
        <v>301</v>
      </c>
      <c r="D63" s="317"/>
      <c r="E63" s="317" t="s">
        <v>516</v>
      </c>
      <c r="F63" s="419">
        <f>IF(_xlfn.MAXIFS(Emissionsfaktoren!$B$30:$B$599,Emissionsfaktoren!$B$30:$B$599,"&lt;="&amp;F$11,Emissionsfaktoren!$A$30:$A$599,$D63,Emissionsfaktoren!$C$30:$C$599,$E63)&gt;0,
_xlfn.MAXIFS(Emissionsfaktoren!$B$30:$B$599,Emissionsfaktoren!$B$30:$B$599,"&lt;="&amp;F$11,Emissionsfaktoren!$A$30:$A$599,$D63,Emissionsfaktoren!$C$30:$C$599,$E63),
_xlfn.MINIFS(Emissionsfaktoren!$B$30:$B$599,Emissionsfaktoren!$A$30:$A$599,$D63,Emissionsfaktoren!$C$30:$C$599,$E63))</f>
        <v>0</v>
      </c>
      <c r="G63" s="419">
        <f>IF(_xlfn.MAXIFS(Emissionsfaktoren!$B$30:$B$599,Emissionsfaktoren!$B$30:$B$599,"&lt;="&amp;G$11,Emissionsfaktoren!$A$30:$A$599,$D63,Emissionsfaktoren!$C$30:$C$599,$E63)&gt;0,
_xlfn.MAXIFS(Emissionsfaktoren!$B$30:$B$599,Emissionsfaktoren!$B$30:$B$599,"&lt;="&amp;G$11,Emissionsfaktoren!$A$30:$A$599,$D63,Emissionsfaktoren!$C$30:$C$599,$E63),
_xlfn.MINIFS(Emissionsfaktoren!$B$30:$B$599,Emissionsfaktoren!$A$30:$A$599,$D63,Emissionsfaktoren!$C$30:$C$599,$E63))</f>
        <v>0</v>
      </c>
      <c r="H63" s="419">
        <f>IF(_xlfn.MAXIFS(Emissionsfaktoren!$B$30:$B$599,Emissionsfaktoren!$B$30:$B$599,"&lt;="&amp;H$11,Emissionsfaktoren!$A$30:$A$599,$D63,Emissionsfaktoren!$C$30:$C$599,$E63)&gt;0,
_xlfn.MAXIFS(Emissionsfaktoren!$B$30:$B$599,Emissionsfaktoren!$B$30:$B$599,"&lt;="&amp;H$11,Emissionsfaktoren!$A$30:$A$599,$D63,Emissionsfaktoren!$C$30:$C$599,$E63),
_xlfn.MINIFS(Emissionsfaktoren!$B$30:$B$599,Emissionsfaktoren!$A$30:$A$599,$D63,Emissionsfaktoren!$C$30:$C$599,$E63))</f>
        <v>0</v>
      </c>
      <c r="I63" s="419">
        <f>IF(_xlfn.MAXIFS(Emissionsfaktoren!$B$30:$B$599,Emissionsfaktoren!$B$30:$B$599,"&lt;="&amp;I$11,Emissionsfaktoren!$A$30:$A$599,$D63,Emissionsfaktoren!$C$30:$C$599,$E63)&gt;0,
_xlfn.MAXIFS(Emissionsfaktoren!$B$30:$B$599,Emissionsfaktoren!$B$30:$B$599,"&lt;="&amp;I$11,Emissionsfaktoren!$A$30:$A$599,$D63,Emissionsfaktoren!$C$30:$C$599,$E63),
_xlfn.MINIFS(Emissionsfaktoren!$B$30:$B$599,Emissionsfaktoren!$A$30:$A$599,$D63,Emissionsfaktoren!$C$30:$C$599,$E63))</f>
        <v>0</v>
      </c>
      <c r="J63" s="419">
        <f>IF(_xlfn.MAXIFS(Emissionsfaktoren!$B$30:$B$599,Emissionsfaktoren!$B$30:$B$599,"&lt;="&amp;J$11,Emissionsfaktoren!$A$30:$A$599,$D63,Emissionsfaktoren!$C$30:$C$599,$E63)&gt;0,
_xlfn.MAXIFS(Emissionsfaktoren!$B$30:$B$599,Emissionsfaktoren!$B$30:$B$599,"&lt;="&amp;J$11,Emissionsfaktoren!$A$30:$A$599,$D63,Emissionsfaktoren!$C$30:$C$599,$E63),
_xlfn.MINIFS(Emissionsfaktoren!$B$30:$B$599,Emissionsfaktoren!$A$30:$A$599,$D63,Emissionsfaktoren!$C$30:$C$599,$E63))</f>
        <v>0</v>
      </c>
      <c r="K63" s="598">
        <f>IF(_xlfn.MAXIFS(Emissionsfaktoren!$B$30:$B$599,Emissionsfaktoren!$B$30:$B$599,"&lt;="&amp;K$11,Emissionsfaktoren!$A$30:$A$599,$D63,Emissionsfaktoren!$C$30:$C$599,$E63)&gt;0,
_xlfn.MAXIFS(Emissionsfaktoren!$B$30:$B$599,Emissionsfaktoren!$B$30:$B$599,"&lt;="&amp;K$11,Emissionsfaktoren!$A$30:$A$599,$D63,Emissionsfaktoren!$C$30:$C$599,$E63),
_xlfn.MINIFS(Emissionsfaktoren!$B$30:$B$599,Emissionsfaktoren!$A$30:$A$599,$D63,Emissionsfaktoren!$C$30:$C$599,$E63))</f>
        <v>0</v>
      </c>
      <c r="L63" s="645" t="str" cm="1">
        <f t="array" ref="L63">IF(F63=0,"",(IFERROR(VLOOKUP($D63&amp;F63&amp;$E63,CHOOSE({1,2},Emissionsfaktoren!$A$30:$A$504&amp;Emissionsfaktoren!$B$30:$B$504&amp;Emissionsfaktoren!$C$30:$C$504,Emissionsfaktoren!$E$30:$E$504),2,0),"")))</f>
        <v/>
      </c>
      <c r="M63" s="645" t="str" cm="1">
        <f t="array" ref="M63">IF(G63=0,"",(IFERROR(VLOOKUP($D63&amp;G63&amp;$E63,CHOOSE({1,2},Emissionsfaktoren!$A$30:$A$504&amp;Emissionsfaktoren!$B$30:$B$504&amp;Emissionsfaktoren!$C$30:$C$504,Emissionsfaktoren!$E$30:$E$504),2,0),"")))</f>
        <v/>
      </c>
      <c r="N63" s="645" t="str" cm="1">
        <f t="array" ref="N63">IF(H63=0,"",(IFERROR(VLOOKUP($D63&amp;H63&amp;$E63,CHOOSE({1,2},Emissionsfaktoren!$A$30:$A$504&amp;Emissionsfaktoren!$B$30:$B$504&amp;Emissionsfaktoren!$C$30:$C$504,Emissionsfaktoren!$E$30:$E$504),2,0),"")))</f>
        <v/>
      </c>
      <c r="O63" s="645" t="str" cm="1">
        <f t="array" ref="O63">IF(I63=0,"",(IFERROR(VLOOKUP($D63&amp;I63&amp;$E63,CHOOSE({1,2},Emissionsfaktoren!$A$30:$A$504&amp;Emissionsfaktoren!$B$30:$B$504&amp;Emissionsfaktoren!$C$30:$C$504,Emissionsfaktoren!$E$30:$E$504),2,0),"")))</f>
        <v/>
      </c>
      <c r="P63" s="645" t="str" cm="1">
        <f t="array" ref="P63">IF(J63=0,"",(IFERROR(VLOOKUP($D63&amp;J63&amp;$E63,CHOOSE({1,2},Emissionsfaktoren!$A$30:$A$504&amp;Emissionsfaktoren!$B$30:$B$504&amp;Emissionsfaktoren!$C$30:$C$504,Emissionsfaktoren!$E$30:$E$504),2,0),"")))</f>
        <v/>
      </c>
      <c r="Q63" s="645" t="str" cm="1">
        <f t="array" ref="Q63">IF(K63=0,"",(IFERROR(VLOOKUP($D63&amp;K63&amp;$E63,CHOOSE({1,2},Emissionsfaktoren!$A$30:$A$504&amp;Emissionsfaktoren!$B$30:$B$504&amp;Emissionsfaktoren!$C$30:$C$504,Emissionsfaktoren!$E$30:$E$504),2,0),"")))</f>
        <v/>
      </c>
      <c r="R63" s="641" t="str">
        <f>IFERROR(L63*'3.5 Abfall'!E31,"")</f>
        <v/>
      </c>
      <c r="S63" s="641" t="str">
        <f>IFERROR(M63*'3.5 Abfall'!F31,"")</f>
        <v/>
      </c>
      <c r="T63" s="641" t="str">
        <f>IFERROR(N63*'3.5 Abfall'!G31,"")</f>
        <v/>
      </c>
      <c r="U63" s="641" t="str">
        <f>IFERROR(O63*'3.5 Abfall'!H31,"")</f>
        <v/>
      </c>
      <c r="V63" s="641" t="str">
        <f>IFERROR(P63*'3.5 Abfall'!I31,"")</f>
        <v/>
      </c>
      <c r="W63" s="434" t="str">
        <f>IFERROR(Q63*'3.5 Abfall'!J31,"")</f>
        <v/>
      </c>
    </row>
    <row r="64" spans="1:23" ht="19.350000000000001" customHeight="1" x14ac:dyDescent="0.2">
      <c r="A64" s="886"/>
      <c r="B64" s="857"/>
      <c r="C64" s="315" t="s">
        <v>523</v>
      </c>
      <c r="D64" s="140"/>
      <c r="E64" s="140" t="s">
        <v>516</v>
      </c>
      <c r="F64" s="393">
        <f>IF(_xlfn.MAXIFS(Emissionsfaktoren!$B$30:$B$599,Emissionsfaktoren!$B$30:$B$599,"&lt;="&amp;F$11,Emissionsfaktoren!$A$30:$A$599,$D64,Emissionsfaktoren!$C$30:$C$599,$E64)&gt;0,
_xlfn.MAXIFS(Emissionsfaktoren!$B$30:$B$599,Emissionsfaktoren!$B$30:$B$599,"&lt;="&amp;F$11,Emissionsfaktoren!$A$30:$A$599,$D64,Emissionsfaktoren!$C$30:$C$599,$E64),
_xlfn.MINIFS(Emissionsfaktoren!$B$30:$B$599,Emissionsfaktoren!$A$30:$A$599,$D64,Emissionsfaktoren!$C$30:$C$599,$E64))</f>
        <v>0</v>
      </c>
      <c r="G64" s="393">
        <f>IF(_xlfn.MAXIFS(Emissionsfaktoren!$B$30:$B$599,Emissionsfaktoren!$B$30:$B$599,"&lt;="&amp;G$11,Emissionsfaktoren!$A$30:$A$599,$D64,Emissionsfaktoren!$C$30:$C$599,$E64)&gt;0,
_xlfn.MAXIFS(Emissionsfaktoren!$B$30:$B$599,Emissionsfaktoren!$B$30:$B$599,"&lt;="&amp;G$11,Emissionsfaktoren!$A$30:$A$599,$D64,Emissionsfaktoren!$C$30:$C$599,$E64),
_xlfn.MINIFS(Emissionsfaktoren!$B$30:$B$599,Emissionsfaktoren!$A$30:$A$599,$D64,Emissionsfaktoren!$C$30:$C$599,$E64))</f>
        <v>0</v>
      </c>
      <c r="H64" s="393">
        <f>IF(_xlfn.MAXIFS(Emissionsfaktoren!$B$30:$B$599,Emissionsfaktoren!$B$30:$B$599,"&lt;="&amp;H$11,Emissionsfaktoren!$A$30:$A$599,$D64,Emissionsfaktoren!$C$30:$C$599,$E64)&gt;0,
_xlfn.MAXIFS(Emissionsfaktoren!$B$30:$B$599,Emissionsfaktoren!$B$30:$B$599,"&lt;="&amp;H$11,Emissionsfaktoren!$A$30:$A$599,$D64,Emissionsfaktoren!$C$30:$C$599,$E64),
_xlfn.MINIFS(Emissionsfaktoren!$B$30:$B$599,Emissionsfaktoren!$A$30:$A$599,$D64,Emissionsfaktoren!$C$30:$C$599,$E64))</f>
        <v>0</v>
      </c>
      <c r="I64" s="393">
        <f>IF(_xlfn.MAXIFS(Emissionsfaktoren!$B$30:$B$599,Emissionsfaktoren!$B$30:$B$599,"&lt;="&amp;I$11,Emissionsfaktoren!$A$30:$A$599,$D64,Emissionsfaktoren!$C$30:$C$599,$E64)&gt;0,
_xlfn.MAXIFS(Emissionsfaktoren!$B$30:$B$599,Emissionsfaktoren!$B$30:$B$599,"&lt;="&amp;I$11,Emissionsfaktoren!$A$30:$A$599,$D64,Emissionsfaktoren!$C$30:$C$599,$E64),
_xlfn.MINIFS(Emissionsfaktoren!$B$30:$B$599,Emissionsfaktoren!$A$30:$A$599,$D64,Emissionsfaktoren!$C$30:$C$599,$E64))</f>
        <v>0</v>
      </c>
      <c r="J64" s="393">
        <f>IF(_xlfn.MAXIFS(Emissionsfaktoren!$B$30:$B$599,Emissionsfaktoren!$B$30:$B$599,"&lt;="&amp;J$11,Emissionsfaktoren!$A$30:$A$599,$D64,Emissionsfaktoren!$C$30:$C$599,$E64)&gt;0,
_xlfn.MAXIFS(Emissionsfaktoren!$B$30:$B$599,Emissionsfaktoren!$B$30:$B$599,"&lt;="&amp;J$11,Emissionsfaktoren!$A$30:$A$599,$D64,Emissionsfaktoren!$C$30:$C$599,$E64),
_xlfn.MINIFS(Emissionsfaktoren!$B$30:$B$599,Emissionsfaktoren!$A$30:$A$599,$D64,Emissionsfaktoren!$C$30:$C$599,$E64))</f>
        <v>0</v>
      </c>
      <c r="K64" s="599">
        <f>IF(_xlfn.MAXIFS(Emissionsfaktoren!$B$30:$B$599,Emissionsfaktoren!$B$30:$B$599,"&lt;="&amp;K$11,Emissionsfaktoren!$A$30:$A$599,$D64,Emissionsfaktoren!$C$30:$C$599,$E64)&gt;0,
_xlfn.MAXIFS(Emissionsfaktoren!$B$30:$B$599,Emissionsfaktoren!$B$30:$B$599,"&lt;="&amp;K$11,Emissionsfaktoren!$A$30:$A$599,$D64,Emissionsfaktoren!$C$30:$C$599,$E64),
_xlfn.MINIFS(Emissionsfaktoren!$B$30:$B$599,Emissionsfaktoren!$A$30:$A$599,$D64,Emissionsfaktoren!$C$30:$C$599,$E64))</f>
        <v>0</v>
      </c>
      <c r="L64" s="645" t="str" cm="1">
        <f t="array" ref="L64">IF(F64=0,"",(IFERROR(VLOOKUP($D64&amp;F64&amp;$E64,CHOOSE({1,2},Emissionsfaktoren!$A$30:$A$504&amp;Emissionsfaktoren!$B$30:$B$504&amp;Emissionsfaktoren!$C$30:$C$504,Emissionsfaktoren!$E$30:$E$504),2,0),"")))</f>
        <v/>
      </c>
      <c r="M64" s="645" t="str" cm="1">
        <f t="array" ref="M64">IF(G64=0,"",(IFERROR(VLOOKUP($D64&amp;G64&amp;$E64,CHOOSE({1,2},Emissionsfaktoren!$A$30:$A$504&amp;Emissionsfaktoren!$B$30:$B$504&amp;Emissionsfaktoren!$C$30:$C$504,Emissionsfaktoren!$E$30:$E$504),2,0),"")))</f>
        <v/>
      </c>
      <c r="N64" s="645" t="str" cm="1">
        <f t="array" ref="N64">IF(H64=0,"",(IFERROR(VLOOKUP($D64&amp;H64&amp;$E64,CHOOSE({1,2},Emissionsfaktoren!$A$30:$A$504&amp;Emissionsfaktoren!$B$30:$B$504&amp;Emissionsfaktoren!$C$30:$C$504,Emissionsfaktoren!$E$30:$E$504),2,0),"")))</f>
        <v/>
      </c>
      <c r="O64" s="645" t="str" cm="1">
        <f t="array" ref="O64">IF(I64=0,"",(IFERROR(VLOOKUP($D64&amp;I64&amp;$E64,CHOOSE({1,2},Emissionsfaktoren!$A$30:$A$504&amp;Emissionsfaktoren!$B$30:$B$504&amp;Emissionsfaktoren!$C$30:$C$504,Emissionsfaktoren!$E$30:$E$504),2,0),"")))</f>
        <v/>
      </c>
      <c r="P64" s="645" t="str" cm="1">
        <f t="array" ref="P64">IF(J64=0,"",(IFERROR(VLOOKUP($D64&amp;J64&amp;$E64,CHOOSE({1,2},Emissionsfaktoren!$A$30:$A$504&amp;Emissionsfaktoren!$B$30:$B$504&amp;Emissionsfaktoren!$C$30:$C$504,Emissionsfaktoren!$E$30:$E$504),2,0),"")))</f>
        <v/>
      </c>
      <c r="Q64" s="645" t="str" cm="1">
        <f t="array" ref="Q64">IF(K64=0,"",(IFERROR(VLOOKUP($D64&amp;K64&amp;$E64,CHOOSE({1,2},Emissionsfaktoren!$A$30:$A$504&amp;Emissionsfaktoren!$B$30:$B$504&amp;Emissionsfaktoren!$C$30:$C$504,Emissionsfaktoren!$E$30:$E$504),2,0),"")))</f>
        <v/>
      </c>
      <c r="R64" s="641" t="str">
        <f>IFERROR(L64*'3.5 Abfall'!E32,"")</f>
        <v/>
      </c>
      <c r="S64" s="641" t="str">
        <f>IFERROR(M64*'3.5 Abfall'!F32,"")</f>
        <v/>
      </c>
      <c r="T64" s="641" t="str">
        <f>IFERROR(N64*'3.5 Abfall'!G32,"")</f>
        <v/>
      </c>
      <c r="U64" s="641" t="str">
        <f>IFERROR(O64*'3.5 Abfall'!H32,"")</f>
        <v/>
      </c>
      <c r="V64" s="641" t="str">
        <f>IFERROR(P64*'3.5 Abfall'!I32,"")</f>
        <v/>
      </c>
      <c r="W64" s="434" t="str">
        <f>IFERROR(Q64*'3.5 Abfall'!J32,"")</f>
        <v/>
      </c>
    </row>
    <row r="65" spans="1:23" ht="19.350000000000001" customHeight="1" thickBot="1" x14ac:dyDescent="0.25">
      <c r="A65" s="886"/>
      <c r="B65" s="857"/>
      <c r="C65" s="417" t="s">
        <v>304</v>
      </c>
      <c r="D65" s="299"/>
      <c r="E65" s="299" t="s">
        <v>516</v>
      </c>
      <c r="F65" s="418">
        <f>IF(_xlfn.MAXIFS(Emissionsfaktoren!$B$30:$B$599,Emissionsfaktoren!$B$30:$B$599,"&lt;="&amp;F$11,Emissionsfaktoren!$A$30:$A$599,$D65,Emissionsfaktoren!$C$30:$C$599,$E65)&gt;0,
_xlfn.MAXIFS(Emissionsfaktoren!$B$30:$B$599,Emissionsfaktoren!$B$30:$B$599,"&lt;="&amp;F$11,Emissionsfaktoren!$A$30:$A$599,$D65,Emissionsfaktoren!$C$30:$C$599,$E65),
_xlfn.MINIFS(Emissionsfaktoren!$B$30:$B$599,Emissionsfaktoren!$A$30:$A$599,$D65,Emissionsfaktoren!$C$30:$C$599,$E65))</f>
        <v>0</v>
      </c>
      <c r="G65" s="418">
        <f>IF(_xlfn.MAXIFS(Emissionsfaktoren!$B$30:$B$599,Emissionsfaktoren!$B$30:$B$599,"&lt;="&amp;G$11,Emissionsfaktoren!$A$30:$A$599,$D65,Emissionsfaktoren!$C$30:$C$599,$E65)&gt;0,
_xlfn.MAXIFS(Emissionsfaktoren!$B$30:$B$599,Emissionsfaktoren!$B$30:$B$599,"&lt;="&amp;G$11,Emissionsfaktoren!$A$30:$A$599,$D65,Emissionsfaktoren!$C$30:$C$599,$E65),
_xlfn.MINIFS(Emissionsfaktoren!$B$30:$B$599,Emissionsfaktoren!$A$30:$A$599,$D65,Emissionsfaktoren!$C$30:$C$599,$E65))</f>
        <v>0</v>
      </c>
      <c r="H65" s="418">
        <f>IF(_xlfn.MAXIFS(Emissionsfaktoren!$B$30:$B$599,Emissionsfaktoren!$B$30:$B$599,"&lt;="&amp;H$11,Emissionsfaktoren!$A$30:$A$599,$D65,Emissionsfaktoren!$C$30:$C$599,$E65)&gt;0,
_xlfn.MAXIFS(Emissionsfaktoren!$B$30:$B$599,Emissionsfaktoren!$B$30:$B$599,"&lt;="&amp;H$11,Emissionsfaktoren!$A$30:$A$599,$D65,Emissionsfaktoren!$C$30:$C$599,$E65),
_xlfn.MINIFS(Emissionsfaktoren!$B$30:$B$599,Emissionsfaktoren!$A$30:$A$599,$D65,Emissionsfaktoren!$C$30:$C$599,$E65))</f>
        <v>0</v>
      </c>
      <c r="I65" s="418">
        <f>IF(_xlfn.MAXIFS(Emissionsfaktoren!$B$30:$B$599,Emissionsfaktoren!$B$30:$B$599,"&lt;="&amp;I$11,Emissionsfaktoren!$A$30:$A$599,$D65,Emissionsfaktoren!$C$30:$C$599,$E65)&gt;0,
_xlfn.MAXIFS(Emissionsfaktoren!$B$30:$B$599,Emissionsfaktoren!$B$30:$B$599,"&lt;="&amp;I$11,Emissionsfaktoren!$A$30:$A$599,$D65,Emissionsfaktoren!$C$30:$C$599,$E65),
_xlfn.MINIFS(Emissionsfaktoren!$B$30:$B$599,Emissionsfaktoren!$A$30:$A$599,$D65,Emissionsfaktoren!$C$30:$C$599,$E65))</f>
        <v>0</v>
      </c>
      <c r="J65" s="418">
        <f>IF(_xlfn.MAXIFS(Emissionsfaktoren!$B$30:$B$599,Emissionsfaktoren!$B$30:$B$599,"&lt;="&amp;J$11,Emissionsfaktoren!$A$30:$A$599,$D65,Emissionsfaktoren!$C$30:$C$599,$E65)&gt;0,
_xlfn.MAXIFS(Emissionsfaktoren!$B$30:$B$599,Emissionsfaktoren!$B$30:$B$599,"&lt;="&amp;J$11,Emissionsfaktoren!$A$30:$A$599,$D65,Emissionsfaktoren!$C$30:$C$599,$E65),
_xlfn.MINIFS(Emissionsfaktoren!$B$30:$B$599,Emissionsfaktoren!$A$30:$A$599,$D65,Emissionsfaktoren!$C$30:$C$599,$E65))</f>
        <v>0</v>
      </c>
      <c r="K65" s="600">
        <f>IF(_xlfn.MAXIFS(Emissionsfaktoren!$B$30:$B$599,Emissionsfaktoren!$B$30:$B$599,"&lt;="&amp;K$11,Emissionsfaktoren!$A$30:$A$599,$D65,Emissionsfaktoren!$C$30:$C$599,$E65)&gt;0,
_xlfn.MAXIFS(Emissionsfaktoren!$B$30:$B$599,Emissionsfaktoren!$B$30:$B$599,"&lt;="&amp;K$11,Emissionsfaktoren!$A$30:$A$599,$D65,Emissionsfaktoren!$C$30:$C$599,$E65),
_xlfn.MINIFS(Emissionsfaktoren!$B$30:$B$599,Emissionsfaktoren!$A$30:$A$599,$D65,Emissionsfaktoren!$C$30:$C$599,$E65))</f>
        <v>0</v>
      </c>
      <c r="L65" s="646" t="str" cm="1">
        <f t="array" ref="L65">IF(F65=0,"",(IFERROR(VLOOKUP($D65&amp;F65&amp;$E65,CHOOSE({1,2},Emissionsfaktoren!$A$30:$A$504&amp;Emissionsfaktoren!$B$30:$B$504&amp;Emissionsfaktoren!$C$30:$C$504,Emissionsfaktoren!$E$30:$E$504),2,0),"")))</f>
        <v/>
      </c>
      <c r="M65" s="646" t="str" cm="1">
        <f t="array" ref="M65">IF(G65=0,"",(IFERROR(VLOOKUP($D65&amp;G65&amp;$E65,CHOOSE({1,2},Emissionsfaktoren!$A$30:$A$504&amp;Emissionsfaktoren!$B$30:$B$504&amp;Emissionsfaktoren!$C$30:$C$504,Emissionsfaktoren!$E$30:$E$504),2,0),"")))</f>
        <v/>
      </c>
      <c r="N65" s="646" t="str" cm="1">
        <f t="array" ref="N65">IF(H65=0,"",(IFERROR(VLOOKUP($D65&amp;H65&amp;$E65,CHOOSE({1,2},Emissionsfaktoren!$A$30:$A$504&amp;Emissionsfaktoren!$B$30:$B$504&amp;Emissionsfaktoren!$C$30:$C$504,Emissionsfaktoren!$E$30:$E$504),2,0),"")))</f>
        <v/>
      </c>
      <c r="O65" s="646" t="str" cm="1">
        <f t="array" ref="O65">IF(I65=0,"",(IFERROR(VLOOKUP($D65&amp;I65&amp;$E65,CHOOSE({1,2},Emissionsfaktoren!$A$30:$A$504&amp;Emissionsfaktoren!$B$30:$B$504&amp;Emissionsfaktoren!$C$30:$C$504,Emissionsfaktoren!$E$30:$E$504),2,0),"")))</f>
        <v/>
      </c>
      <c r="P65" s="646" t="str" cm="1">
        <f t="array" ref="P65">IF(J65=0,"",(IFERROR(VLOOKUP($D65&amp;J65&amp;$E65,CHOOSE({1,2},Emissionsfaktoren!$A$30:$A$504&amp;Emissionsfaktoren!$B$30:$B$504&amp;Emissionsfaktoren!$C$30:$C$504,Emissionsfaktoren!$E$30:$E$504),2,0),"")))</f>
        <v/>
      </c>
      <c r="Q65" s="646" t="str" cm="1">
        <f t="array" ref="Q65">IF(K65=0,"",(IFERROR(VLOOKUP($D65&amp;K65&amp;$E65,CHOOSE({1,2},Emissionsfaktoren!$A$30:$A$504&amp;Emissionsfaktoren!$B$30:$B$504&amp;Emissionsfaktoren!$C$30:$C$504,Emissionsfaktoren!$E$30:$E$504),2,0),"")))</f>
        <v/>
      </c>
      <c r="R65" s="639" t="str">
        <f>IFERROR(L65*'3.5 Abfall'!E33,"")</f>
        <v/>
      </c>
      <c r="S65" s="639" t="str">
        <f>IFERROR(M65*'3.5 Abfall'!F33,"")</f>
        <v/>
      </c>
      <c r="T65" s="639" t="str">
        <f>IFERROR(N65*'3.5 Abfall'!G33,"")</f>
        <v/>
      </c>
      <c r="U65" s="639" t="str">
        <f>IFERROR(O65*'3.5 Abfall'!H33,"")</f>
        <v/>
      </c>
      <c r="V65" s="639" t="str">
        <f>IFERROR(P65*'3.5 Abfall'!I33,"")</f>
        <v/>
      </c>
      <c r="W65" s="508" t="str">
        <f>IFERROR(Q65*'3.5 Abfall'!J33,"")</f>
        <v/>
      </c>
    </row>
    <row r="66" spans="1:23" ht="19.350000000000001" customHeight="1" x14ac:dyDescent="0.2">
      <c r="A66" s="886"/>
      <c r="B66" s="865" t="s">
        <v>44</v>
      </c>
      <c r="C66" s="509" t="s">
        <v>524</v>
      </c>
      <c r="D66" s="216"/>
      <c r="E66" s="216" t="s">
        <v>516</v>
      </c>
      <c r="F66" s="426">
        <f>IF(_xlfn.MAXIFS(Emissionsfaktoren!$B$30:$B$599,Emissionsfaktoren!$B$30:$B$599,"&lt;="&amp;F$11,Emissionsfaktoren!$A$30:$A$599,$D66,Emissionsfaktoren!$C$30:$C$599,$E66)&gt;0,
_xlfn.MAXIFS(Emissionsfaktoren!$B$30:$B$599,Emissionsfaktoren!$B$30:$B$599,"&lt;="&amp;F$11,Emissionsfaktoren!$A$30:$A$599,$D66,Emissionsfaktoren!$C$30:$C$599,$E66),
_xlfn.MINIFS(Emissionsfaktoren!$B$30:$B$599,Emissionsfaktoren!$A$30:$A$599,$D66,Emissionsfaktoren!$C$30:$C$599,$E66))</f>
        <v>0</v>
      </c>
      <c r="G66" s="426">
        <f>IF(_xlfn.MAXIFS(Emissionsfaktoren!$B$30:$B$599,Emissionsfaktoren!$B$30:$B$599,"&lt;="&amp;G$11,Emissionsfaktoren!$A$30:$A$599,$D66,Emissionsfaktoren!$C$30:$C$599,$E66)&gt;0,
_xlfn.MAXIFS(Emissionsfaktoren!$B$30:$B$599,Emissionsfaktoren!$B$30:$B$599,"&lt;="&amp;G$11,Emissionsfaktoren!$A$30:$A$599,$D66,Emissionsfaktoren!$C$30:$C$599,$E66),
_xlfn.MINIFS(Emissionsfaktoren!$B$30:$B$599,Emissionsfaktoren!$A$30:$A$599,$D66,Emissionsfaktoren!$C$30:$C$599,$E66))</f>
        <v>0</v>
      </c>
      <c r="H66" s="426">
        <f>IF(_xlfn.MAXIFS(Emissionsfaktoren!$B$30:$B$599,Emissionsfaktoren!$B$30:$B$599,"&lt;="&amp;H$11,Emissionsfaktoren!$A$30:$A$599,$D66,Emissionsfaktoren!$C$30:$C$599,$E66)&gt;0,
_xlfn.MAXIFS(Emissionsfaktoren!$B$30:$B$599,Emissionsfaktoren!$B$30:$B$599,"&lt;="&amp;H$11,Emissionsfaktoren!$A$30:$A$599,$D66,Emissionsfaktoren!$C$30:$C$599,$E66),
_xlfn.MINIFS(Emissionsfaktoren!$B$30:$B$599,Emissionsfaktoren!$A$30:$A$599,$D66,Emissionsfaktoren!$C$30:$C$599,$E66))</f>
        <v>0</v>
      </c>
      <c r="I66" s="426">
        <f>IF(_xlfn.MAXIFS(Emissionsfaktoren!$B$30:$B$599,Emissionsfaktoren!$B$30:$B$599,"&lt;="&amp;I$11,Emissionsfaktoren!$A$30:$A$599,$D66,Emissionsfaktoren!$C$30:$C$599,$E66)&gt;0,
_xlfn.MAXIFS(Emissionsfaktoren!$B$30:$B$599,Emissionsfaktoren!$B$30:$B$599,"&lt;="&amp;I$11,Emissionsfaktoren!$A$30:$A$599,$D66,Emissionsfaktoren!$C$30:$C$599,$E66),
_xlfn.MINIFS(Emissionsfaktoren!$B$30:$B$599,Emissionsfaktoren!$A$30:$A$599,$D66,Emissionsfaktoren!$C$30:$C$599,$E66))</f>
        <v>0</v>
      </c>
      <c r="J66" s="426">
        <f>IF(_xlfn.MAXIFS(Emissionsfaktoren!$B$30:$B$599,Emissionsfaktoren!$B$30:$B$599,"&lt;="&amp;J$11,Emissionsfaktoren!$A$30:$A$599,$D66,Emissionsfaktoren!$C$30:$C$599,$E66)&gt;0,
_xlfn.MAXIFS(Emissionsfaktoren!$B$30:$B$599,Emissionsfaktoren!$B$30:$B$599,"&lt;="&amp;J$11,Emissionsfaktoren!$A$30:$A$599,$D66,Emissionsfaktoren!$C$30:$C$599,$E66),
_xlfn.MINIFS(Emissionsfaktoren!$B$30:$B$599,Emissionsfaktoren!$A$30:$A$599,$D66,Emissionsfaktoren!$C$30:$C$599,$E66))</f>
        <v>0</v>
      </c>
      <c r="K66" s="601">
        <f>IF(_xlfn.MAXIFS(Emissionsfaktoren!$B$30:$B$599,Emissionsfaktoren!$B$30:$B$599,"&lt;="&amp;K$11,Emissionsfaktoren!$A$30:$A$599,$D66,Emissionsfaktoren!$C$30:$C$599,$E66)&gt;0,
_xlfn.MAXIFS(Emissionsfaktoren!$B$30:$B$599,Emissionsfaktoren!$B$30:$B$599,"&lt;="&amp;K$11,Emissionsfaktoren!$A$30:$A$599,$D66,Emissionsfaktoren!$C$30:$C$599,$E66),
_xlfn.MINIFS(Emissionsfaktoren!$B$30:$B$599,Emissionsfaktoren!$A$30:$A$599,$D66,Emissionsfaktoren!$C$30:$C$599,$E66))</f>
        <v>0</v>
      </c>
      <c r="L66" s="645" t="str" cm="1">
        <f t="array" ref="L66">IF(F66=0,"",(IFERROR(VLOOKUP($D66&amp;F66&amp;$E66,CHOOSE({1,2},Emissionsfaktoren!$A$30:$A$504&amp;Emissionsfaktoren!$B$30:$B$504&amp;Emissionsfaktoren!$C$30:$C$504,Emissionsfaktoren!$E$30:$E$504),2,0),"")))</f>
        <v/>
      </c>
      <c r="M66" s="645" t="str" cm="1">
        <f t="array" ref="M66">IF(G66=0,"",(IFERROR(VLOOKUP($D66&amp;G66&amp;$E66,CHOOSE({1,2},Emissionsfaktoren!$A$30:$A$504&amp;Emissionsfaktoren!$B$30:$B$504&amp;Emissionsfaktoren!$C$30:$C$504,Emissionsfaktoren!$E$30:$E$504),2,0),"")))</f>
        <v/>
      </c>
      <c r="N66" s="645" t="str" cm="1">
        <f t="array" ref="N66">IF(H66=0,"",(IFERROR(VLOOKUP($D66&amp;H66&amp;$E66,CHOOSE({1,2},Emissionsfaktoren!$A$30:$A$504&amp;Emissionsfaktoren!$B$30:$B$504&amp;Emissionsfaktoren!$C$30:$C$504,Emissionsfaktoren!$E$30:$E$504),2,0),"")))</f>
        <v/>
      </c>
      <c r="O66" s="645" t="str" cm="1">
        <f t="array" ref="O66">IF(I66=0,"",(IFERROR(VLOOKUP($D66&amp;I66&amp;$E66,CHOOSE({1,2},Emissionsfaktoren!$A$30:$A$504&amp;Emissionsfaktoren!$B$30:$B$504&amp;Emissionsfaktoren!$C$30:$C$504,Emissionsfaktoren!$E$30:$E$504),2,0),"")))</f>
        <v/>
      </c>
      <c r="P66" s="645" t="str" cm="1">
        <f t="array" ref="P66">IF(J66=0,"",(IFERROR(VLOOKUP($D66&amp;J66&amp;$E66,CHOOSE({1,2},Emissionsfaktoren!$A$30:$A$504&amp;Emissionsfaktoren!$B$30:$B$504&amp;Emissionsfaktoren!$C$30:$C$504,Emissionsfaktoren!$E$30:$E$504),2,0),"")))</f>
        <v/>
      </c>
      <c r="Q66" s="647" t="str" cm="1">
        <f t="array" ref="Q66">IF(K66=0,"",(IFERROR(VLOOKUP($D66&amp;K66&amp;$E66,CHOOSE({1,2},Emissionsfaktoren!$A$30:$A$504&amp;Emissionsfaktoren!$B$30:$B$504&amp;Emissionsfaktoren!$C$30:$C$504,Emissionsfaktoren!$E$30:$E$504),2,0),"")))</f>
        <v/>
      </c>
      <c r="R66" s="638" t="str">
        <f>IFERROR(L66*'3.1 Bezogene Güter'!C15,"")</f>
        <v/>
      </c>
      <c r="S66" s="339" t="str">
        <f>IFERROR(M66*'3.1 Bezogene Güter'!D15,"")</f>
        <v/>
      </c>
      <c r="T66" s="339" t="str">
        <f>IFERROR(N66*'3.1 Bezogene Güter'!E15,"")</f>
        <v/>
      </c>
      <c r="U66" s="339" t="str">
        <f>IFERROR(O66*'3.1 Bezogene Güter'!F15,"")</f>
        <v/>
      </c>
      <c r="V66" s="339" t="str">
        <f>IFERROR(P66*'3.1 Bezogene Güter'!G15,"")</f>
        <v/>
      </c>
      <c r="W66" s="427" t="str">
        <f>IFERROR(Q66*'3.1 Bezogene Güter'!H15,"")</f>
        <v/>
      </c>
    </row>
    <row r="67" spans="1:23" ht="19.350000000000001" customHeight="1" x14ac:dyDescent="0.2">
      <c r="A67" s="886"/>
      <c r="B67" s="866"/>
      <c r="C67" s="510">
        <f>'3.1 Bezogene Güter'!A16</f>
        <v>0</v>
      </c>
      <c r="D67" s="140"/>
      <c r="E67" s="140" t="s">
        <v>516</v>
      </c>
      <c r="F67" s="393">
        <f>IF(_xlfn.MAXIFS(Emissionsfaktoren!$B$30:$B$599,Emissionsfaktoren!$B$30:$B$599,"&lt;="&amp;F$11,Emissionsfaktoren!$A$30:$A$599,$D67,Emissionsfaktoren!$C$30:$C$599,$E67)&gt;0,
_xlfn.MAXIFS(Emissionsfaktoren!$B$30:$B$599,Emissionsfaktoren!$B$30:$B$599,"&lt;="&amp;F$11,Emissionsfaktoren!$A$30:$A$599,$D67,Emissionsfaktoren!$C$30:$C$599,$E67),
_xlfn.MINIFS(Emissionsfaktoren!$B$30:$B$599,Emissionsfaktoren!$A$30:$A$599,$D67,Emissionsfaktoren!$C$30:$C$599,$E67))</f>
        <v>0</v>
      </c>
      <c r="G67" s="393">
        <f>IF(_xlfn.MAXIFS(Emissionsfaktoren!$B$30:$B$599,Emissionsfaktoren!$B$30:$B$599,"&lt;="&amp;G$11,Emissionsfaktoren!$A$30:$A$599,$D67,Emissionsfaktoren!$C$30:$C$599,$E67)&gt;0,
_xlfn.MAXIFS(Emissionsfaktoren!$B$30:$B$599,Emissionsfaktoren!$B$30:$B$599,"&lt;="&amp;G$11,Emissionsfaktoren!$A$30:$A$599,$D67,Emissionsfaktoren!$C$30:$C$599,$E67),
_xlfn.MINIFS(Emissionsfaktoren!$B$30:$B$599,Emissionsfaktoren!$A$30:$A$599,$D67,Emissionsfaktoren!$C$30:$C$599,$E67))</f>
        <v>0</v>
      </c>
      <c r="H67" s="393">
        <f>IF(_xlfn.MAXIFS(Emissionsfaktoren!$B$30:$B$599,Emissionsfaktoren!$B$30:$B$599,"&lt;="&amp;H$11,Emissionsfaktoren!$A$30:$A$599,$D67,Emissionsfaktoren!$C$30:$C$599,$E67)&gt;0,
_xlfn.MAXIFS(Emissionsfaktoren!$B$30:$B$599,Emissionsfaktoren!$B$30:$B$599,"&lt;="&amp;H$11,Emissionsfaktoren!$A$30:$A$599,$D67,Emissionsfaktoren!$C$30:$C$599,$E67),
_xlfn.MINIFS(Emissionsfaktoren!$B$30:$B$599,Emissionsfaktoren!$A$30:$A$599,$D67,Emissionsfaktoren!$C$30:$C$599,$E67))</f>
        <v>0</v>
      </c>
      <c r="I67" s="393">
        <f>IF(_xlfn.MAXIFS(Emissionsfaktoren!$B$30:$B$599,Emissionsfaktoren!$B$30:$B$599,"&lt;="&amp;I$11,Emissionsfaktoren!$A$30:$A$599,$D67,Emissionsfaktoren!$C$30:$C$599,$E67)&gt;0,
_xlfn.MAXIFS(Emissionsfaktoren!$B$30:$B$599,Emissionsfaktoren!$B$30:$B$599,"&lt;="&amp;I$11,Emissionsfaktoren!$A$30:$A$599,$D67,Emissionsfaktoren!$C$30:$C$599,$E67),
_xlfn.MINIFS(Emissionsfaktoren!$B$30:$B$599,Emissionsfaktoren!$A$30:$A$599,$D67,Emissionsfaktoren!$C$30:$C$599,$E67))</f>
        <v>0</v>
      </c>
      <c r="J67" s="393">
        <f>IF(_xlfn.MAXIFS(Emissionsfaktoren!$B$30:$B$599,Emissionsfaktoren!$B$30:$B$599,"&lt;="&amp;J$11,Emissionsfaktoren!$A$30:$A$599,$D67,Emissionsfaktoren!$C$30:$C$599,$E67)&gt;0,
_xlfn.MAXIFS(Emissionsfaktoren!$B$30:$B$599,Emissionsfaktoren!$B$30:$B$599,"&lt;="&amp;J$11,Emissionsfaktoren!$A$30:$A$599,$D67,Emissionsfaktoren!$C$30:$C$599,$E67),
_xlfn.MINIFS(Emissionsfaktoren!$B$30:$B$599,Emissionsfaktoren!$A$30:$A$599,$D67,Emissionsfaktoren!$C$30:$C$599,$E67))</f>
        <v>0</v>
      </c>
      <c r="K67" s="599">
        <f>IF(_xlfn.MAXIFS(Emissionsfaktoren!$B$30:$B$599,Emissionsfaktoren!$B$30:$B$599,"&lt;="&amp;K$11,Emissionsfaktoren!$A$30:$A$599,$D67,Emissionsfaktoren!$C$30:$C$599,$E67)&gt;0,
_xlfn.MAXIFS(Emissionsfaktoren!$B$30:$B$599,Emissionsfaktoren!$B$30:$B$599,"&lt;="&amp;K$11,Emissionsfaktoren!$A$30:$A$599,$D67,Emissionsfaktoren!$C$30:$C$599,$E67),
_xlfn.MINIFS(Emissionsfaktoren!$B$30:$B$599,Emissionsfaktoren!$A$30:$A$599,$D67,Emissionsfaktoren!$C$30:$C$599,$E67))</f>
        <v>0</v>
      </c>
      <c r="L67" s="645" t="str" cm="1">
        <f t="array" ref="L67">IF(F67=0,"",(IFERROR(VLOOKUP($D67&amp;F67&amp;$E67,CHOOSE({1,2},Emissionsfaktoren!$A$30:$A$504&amp;Emissionsfaktoren!$B$30:$B$504&amp;Emissionsfaktoren!$C$30:$C$504,Emissionsfaktoren!$E$30:$E$504),2,0),"")))</f>
        <v/>
      </c>
      <c r="M67" s="645" t="str" cm="1">
        <f t="array" ref="M67">IF(G67=0,"",(IFERROR(VLOOKUP($D67&amp;G67&amp;$E67,CHOOSE({1,2},Emissionsfaktoren!$A$30:$A$504&amp;Emissionsfaktoren!$B$30:$B$504&amp;Emissionsfaktoren!$C$30:$C$504,Emissionsfaktoren!$E$30:$E$504),2,0),"")))</f>
        <v/>
      </c>
      <c r="N67" s="645" t="str" cm="1">
        <f t="array" ref="N67">IF(H67=0,"",(IFERROR(VLOOKUP($D67&amp;H67&amp;$E67,CHOOSE({1,2},Emissionsfaktoren!$A$30:$A$504&amp;Emissionsfaktoren!$B$30:$B$504&amp;Emissionsfaktoren!$C$30:$C$504,Emissionsfaktoren!$E$30:$E$504),2,0),"")))</f>
        <v/>
      </c>
      <c r="O67" s="645" t="str" cm="1">
        <f t="array" ref="O67">IF(I67=0,"",(IFERROR(VLOOKUP($D67&amp;I67&amp;$E67,CHOOSE({1,2},Emissionsfaktoren!$A$30:$A$504&amp;Emissionsfaktoren!$B$30:$B$504&amp;Emissionsfaktoren!$C$30:$C$504,Emissionsfaktoren!$E$30:$E$504),2,0),"")))</f>
        <v/>
      </c>
      <c r="P67" s="645" t="str" cm="1">
        <f t="array" ref="P67">IF(J67=0,"",(IFERROR(VLOOKUP($D67&amp;J67&amp;$E67,CHOOSE({1,2},Emissionsfaktoren!$A$30:$A$504&amp;Emissionsfaktoren!$B$30:$B$504&amp;Emissionsfaktoren!$C$30:$C$504,Emissionsfaktoren!$E$30:$E$504),2,0),"")))</f>
        <v/>
      </c>
      <c r="Q67" s="645" t="str" cm="1">
        <f t="array" ref="Q67">IF(K67=0,"",(IFERROR(VLOOKUP($D67&amp;K67&amp;$E67,CHOOSE({1,2},Emissionsfaktoren!$A$30:$A$504&amp;Emissionsfaktoren!$B$30:$B$504&amp;Emissionsfaktoren!$C$30:$C$504,Emissionsfaktoren!$E$30:$E$504),2,0),"")))</f>
        <v/>
      </c>
      <c r="R67" s="637" t="str">
        <f>IFERROR(L67*'3.1 Bezogene Güter'!C16,"")</f>
        <v/>
      </c>
      <c r="S67" s="340" t="str">
        <f>IFERROR(M67*'3.1 Bezogene Güter'!D16,"")</f>
        <v/>
      </c>
      <c r="T67" s="340" t="str">
        <f>IFERROR(N67*'3.1 Bezogene Güter'!E16,"")</f>
        <v/>
      </c>
      <c r="U67" s="340" t="str">
        <f>IFERROR(O67*'3.1 Bezogene Güter'!F16,"")</f>
        <v/>
      </c>
      <c r="V67" s="340" t="str">
        <f>IFERROR(P67*'3.1 Bezogene Güter'!G16,"")</f>
        <v/>
      </c>
      <c r="W67" s="341" t="str">
        <f>IFERROR(Q67*'3.1 Bezogene Güter'!H16,"")</f>
        <v/>
      </c>
    </row>
    <row r="68" spans="1:23" ht="19.350000000000001" customHeight="1" x14ac:dyDescent="0.2">
      <c r="A68" s="886"/>
      <c r="B68" s="866"/>
      <c r="C68" s="510">
        <f>'3.1 Bezogene Güter'!A17</f>
        <v>0</v>
      </c>
      <c r="D68" s="140"/>
      <c r="E68" s="140" t="s">
        <v>516</v>
      </c>
      <c r="F68" s="393">
        <f>IF(_xlfn.MAXIFS(Emissionsfaktoren!$B$30:$B$599,Emissionsfaktoren!$B$30:$B$599,"&lt;="&amp;F$11,Emissionsfaktoren!$A$30:$A$599,$D68,Emissionsfaktoren!$C$30:$C$599,$E68)&gt;0,
_xlfn.MAXIFS(Emissionsfaktoren!$B$30:$B$599,Emissionsfaktoren!$B$30:$B$599,"&lt;="&amp;F$11,Emissionsfaktoren!$A$30:$A$599,$D68,Emissionsfaktoren!$C$30:$C$599,$E68),
_xlfn.MINIFS(Emissionsfaktoren!$B$30:$B$599,Emissionsfaktoren!$A$30:$A$599,$D68,Emissionsfaktoren!$C$30:$C$599,$E68))</f>
        <v>0</v>
      </c>
      <c r="G68" s="393">
        <f>IF(_xlfn.MAXIFS(Emissionsfaktoren!$B$30:$B$599,Emissionsfaktoren!$B$30:$B$599,"&lt;="&amp;G$11,Emissionsfaktoren!$A$30:$A$599,$D68,Emissionsfaktoren!$C$30:$C$599,$E68)&gt;0,
_xlfn.MAXIFS(Emissionsfaktoren!$B$30:$B$599,Emissionsfaktoren!$B$30:$B$599,"&lt;="&amp;G$11,Emissionsfaktoren!$A$30:$A$599,$D68,Emissionsfaktoren!$C$30:$C$599,$E68),
_xlfn.MINIFS(Emissionsfaktoren!$B$30:$B$599,Emissionsfaktoren!$A$30:$A$599,$D68,Emissionsfaktoren!$C$30:$C$599,$E68))</f>
        <v>0</v>
      </c>
      <c r="H68" s="393">
        <f>IF(_xlfn.MAXIFS(Emissionsfaktoren!$B$30:$B$599,Emissionsfaktoren!$B$30:$B$599,"&lt;="&amp;H$11,Emissionsfaktoren!$A$30:$A$599,$D68,Emissionsfaktoren!$C$30:$C$599,$E68)&gt;0,
_xlfn.MAXIFS(Emissionsfaktoren!$B$30:$B$599,Emissionsfaktoren!$B$30:$B$599,"&lt;="&amp;H$11,Emissionsfaktoren!$A$30:$A$599,$D68,Emissionsfaktoren!$C$30:$C$599,$E68),
_xlfn.MINIFS(Emissionsfaktoren!$B$30:$B$599,Emissionsfaktoren!$A$30:$A$599,$D68,Emissionsfaktoren!$C$30:$C$599,$E68))</f>
        <v>0</v>
      </c>
      <c r="I68" s="393">
        <f>IF(_xlfn.MAXIFS(Emissionsfaktoren!$B$30:$B$599,Emissionsfaktoren!$B$30:$B$599,"&lt;="&amp;I$11,Emissionsfaktoren!$A$30:$A$599,$D68,Emissionsfaktoren!$C$30:$C$599,$E68)&gt;0,
_xlfn.MAXIFS(Emissionsfaktoren!$B$30:$B$599,Emissionsfaktoren!$B$30:$B$599,"&lt;="&amp;I$11,Emissionsfaktoren!$A$30:$A$599,$D68,Emissionsfaktoren!$C$30:$C$599,$E68),
_xlfn.MINIFS(Emissionsfaktoren!$B$30:$B$599,Emissionsfaktoren!$A$30:$A$599,$D68,Emissionsfaktoren!$C$30:$C$599,$E68))</f>
        <v>0</v>
      </c>
      <c r="J68" s="393">
        <f>IF(_xlfn.MAXIFS(Emissionsfaktoren!$B$30:$B$599,Emissionsfaktoren!$B$30:$B$599,"&lt;="&amp;J$11,Emissionsfaktoren!$A$30:$A$599,$D68,Emissionsfaktoren!$C$30:$C$599,$E68)&gt;0,
_xlfn.MAXIFS(Emissionsfaktoren!$B$30:$B$599,Emissionsfaktoren!$B$30:$B$599,"&lt;="&amp;J$11,Emissionsfaktoren!$A$30:$A$599,$D68,Emissionsfaktoren!$C$30:$C$599,$E68),
_xlfn.MINIFS(Emissionsfaktoren!$B$30:$B$599,Emissionsfaktoren!$A$30:$A$599,$D68,Emissionsfaktoren!$C$30:$C$599,$E68))</f>
        <v>0</v>
      </c>
      <c r="K68" s="599">
        <f>IF(_xlfn.MAXIFS(Emissionsfaktoren!$B$30:$B$599,Emissionsfaktoren!$B$30:$B$599,"&lt;="&amp;K$11,Emissionsfaktoren!$A$30:$A$599,$D68,Emissionsfaktoren!$C$30:$C$599,$E68)&gt;0,
_xlfn.MAXIFS(Emissionsfaktoren!$B$30:$B$599,Emissionsfaktoren!$B$30:$B$599,"&lt;="&amp;K$11,Emissionsfaktoren!$A$30:$A$599,$D68,Emissionsfaktoren!$C$30:$C$599,$E68),
_xlfn.MINIFS(Emissionsfaktoren!$B$30:$B$599,Emissionsfaktoren!$A$30:$A$599,$D68,Emissionsfaktoren!$C$30:$C$599,$E68))</f>
        <v>0</v>
      </c>
      <c r="L68" s="645" t="str" cm="1">
        <f t="array" ref="L68">IF(F68=0,"",(IFERROR(VLOOKUP($D68&amp;F68&amp;$E68,CHOOSE({1,2},Emissionsfaktoren!$A$30:$A$504&amp;Emissionsfaktoren!$B$30:$B$504&amp;Emissionsfaktoren!$C$30:$C$504,Emissionsfaktoren!$E$30:$E$504),2,0),"")))</f>
        <v/>
      </c>
      <c r="M68" s="645" t="str" cm="1">
        <f t="array" ref="M68">IF(G68=0,"",(IFERROR(VLOOKUP($D68&amp;G68&amp;$E68,CHOOSE({1,2},Emissionsfaktoren!$A$30:$A$504&amp;Emissionsfaktoren!$B$30:$B$504&amp;Emissionsfaktoren!$C$30:$C$504,Emissionsfaktoren!$E$30:$E$504),2,0),"")))</f>
        <v/>
      </c>
      <c r="N68" s="645" t="str" cm="1">
        <f t="array" ref="N68">IF(H68=0,"",(IFERROR(VLOOKUP($D68&amp;H68&amp;$E68,CHOOSE({1,2},Emissionsfaktoren!$A$30:$A$504&amp;Emissionsfaktoren!$B$30:$B$504&amp;Emissionsfaktoren!$C$30:$C$504,Emissionsfaktoren!$E$30:$E$504),2,0),"")))</f>
        <v/>
      </c>
      <c r="O68" s="645" t="str" cm="1">
        <f t="array" ref="O68">IF(I68=0,"",(IFERROR(VLOOKUP($D68&amp;I68&amp;$E68,CHOOSE({1,2},Emissionsfaktoren!$A$30:$A$504&amp;Emissionsfaktoren!$B$30:$B$504&amp;Emissionsfaktoren!$C$30:$C$504,Emissionsfaktoren!$E$30:$E$504),2,0),"")))</f>
        <v/>
      </c>
      <c r="P68" s="645" t="str" cm="1">
        <f t="array" ref="P68">IF(J68=0,"",(IFERROR(VLOOKUP($D68&amp;J68&amp;$E68,CHOOSE({1,2},Emissionsfaktoren!$A$30:$A$504&amp;Emissionsfaktoren!$B$30:$B$504&amp;Emissionsfaktoren!$C$30:$C$504,Emissionsfaktoren!$E$30:$E$504),2,0),"")))</f>
        <v/>
      </c>
      <c r="Q68" s="645" t="str" cm="1">
        <f t="array" ref="Q68">IF(K68=0,"",(IFERROR(VLOOKUP($D68&amp;K68&amp;$E68,CHOOSE({1,2},Emissionsfaktoren!$A$30:$A$504&amp;Emissionsfaktoren!$B$30:$B$504&amp;Emissionsfaktoren!$C$30:$C$504,Emissionsfaktoren!$E$30:$E$504),2,0),"")))</f>
        <v/>
      </c>
      <c r="R68" s="637" t="str">
        <f>IFERROR(L68*'3.1 Bezogene Güter'!C17,"")</f>
        <v/>
      </c>
      <c r="S68" s="340" t="str">
        <f>IFERROR(M68*'3.1 Bezogene Güter'!D17,"")</f>
        <v/>
      </c>
      <c r="T68" s="340" t="str">
        <f>IFERROR(N68*'3.1 Bezogene Güter'!E17,"")</f>
        <v/>
      </c>
      <c r="U68" s="340" t="str">
        <f>IFERROR(O68*'3.1 Bezogene Güter'!F17,"")</f>
        <v/>
      </c>
      <c r="V68" s="340" t="str">
        <f>IFERROR(P68*'3.1 Bezogene Güter'!G17,"")</f>
        <v/>
      </c>
      <c r="W68" s="341" t="str">
        <f>IFERROR(Q68*'3.1 Bezogene Güter'!H17,"")</f>
        <v/>
      </c>
    </row>
    <row r="69" spans="1:23" ht="19.350000000000001" customHeight="1" x14ac:dyDescent="0.2">
      <c r="A69" s="886"/>
      <c r="B69" s="866"/>
      <c r="C69" s="510">
        <f>'3.1 Bezogene Güter'!A18</f>
        <v>0</v>
      </c>
      <c r="D69" s="140"/>
      <c r="E69" s="140" t="s">
        <v>516</v>
      </c>
      <c r="F69" s="393">
        <f>IF(_xlfn.MAXIFS(Emissionsfaktoren!$B$30:$B$599,Emissionsfaktoren!$B$30:$B$599,"&lt;="&amp;F$11,Emissionsfaktoren!$A$30:$A$599,$D69,Emissionsfaktoren!$C$30:$C$599,$E69)&gt;0,
_xlfn.MAXIFS(Emissionsfaktoren!$B$30:$B$599,Emissionsfaktoren!$B$30:$B$599,"&lt;="&amp;F$11,Emissionsfaktoren!$A$30:$A$599,$D69,Emissionsfaktoren!$C$30:$C$599,$E69),
_xlfn.MINIFS(Emissionsfaktoren!$B$30:$B$599,Emissionsfaktoren!$A$30:$A$599,$D69,Emissionsfaktoren!$C$30:$C$599,$E69))</f>
        <v>0</v>
      </c>
      <c r="G69" s="393">
        <f>IF(_xlfn.MAXIFS(Emissionsfaktoren!$B$30:$B$599,Emissionsfaktoren!$B$30:$B$599,"&lt;="&amp;G$11,Emissionsfaktoren!$A$30:$A$599,$D69,Emissionsfaktoren!$C$30:$C$599,$E69)&gt;0,
_xlfn.MAXIFS(Emissionsfaktoren!$B$30:$B$599,Emissionsfaktoren!$B$30:$B$599,"&lt;="&amp;G$11,Emissionsfaktoren!$A$30:$A$599,$D69,Emissionsfaktoren!$C$30:$C$599,$E69),
_xlfn.MINIFS(Emissionsfaktoren!$B$30:$B$599,Emissionsfaktoren!$A$30:$A$599,$D69,Emissionsfaktoren!$C$30:$C$599,$E69))</f>
        <v>0</v>
      </c>
      <c r="H69" s="393">
        <f>IF(_xlfn.MAXIFS(Emissionsfaktoren!$B$30:$B$599,Emissionsfaktoren!$B$30:$B$599,"&lt;="&amp;H$11,Emissionsfaktoren!$A$30:$A$599,$D69,Emissionsfaktoren!$C$30:$C$599,$E69)&gt;0,
_xlfn.MAXIFS(Emissionsfaktoren!$B$30:$B$599,Emissionsfaktoren!$B$30:$B$599,"&lt;="&amp;H$11,Emissionsfaktoren!$A$30:$A$599,$D69,Emissionsfaktoren!$C$30:$C$599,$E69),
_xlfn.MINIFS(Emissionsfaktoren!$B$30:$B$599,Emissionsfaktoren!$A$30:$A$599,$D69,Emissionsfaktoren!$C$30:$C$599,$E69))</f>
        <v>0</v>
      </c>
      <c r="I69" s="393">
        <f>IF(_xlfn.MAXIFS(Emissionsfaktoren!$B$30:$B$599,Emissionsfaktoren!$B$30:$B$599,"&lt;="&amp;I$11,Emissionsfaktoren!$A$30:$A$599,$D69,Emissionsfaktoren!$C$30:$C$599,$E69)&gt;0,
_xlfn.MAXIFS(Emissionsfaktoren!$B$30:$B$599,Emissionsfaktoren!$B$30:$B$599,"&lt;="&amp;I$11,Emissionsfaktoren!$A$30:$A$599,$D69,Emissionsfaktoren!$C$30:$C$599,$E69),
_xlfn.MINIFS(Emissionsfaktoren!$B$30:$B$599,Emissionsfaktoren!$A$30:$A$599,$D69,Emissionsfaktoren!$C$30:$C$599,$E69))</f>
        <v>0</v>
      </c>
      <c r="J69" s="393">
        <f>IF(_xlfn.MAXIFS(Emissionsfaktoren!$B$30:$B$599,Emissionsfaktoren!$B$30:$B$599,"&lt;="&amp;J$11,Emissionsfaktoren!$A$30:$A$599,$D69,Emissionsfaktoren!$C$30:$C$599,$E69)&gt;0,
_xlfn.MAXIFS(Emissionsfaktoren!$B$30:$B$599,Emissionsfaktoren!$B$30:$B$599,"&lt;="&amp;J$11,Emissionsfaktoren!$A$30:$A$599,$D69,Emissionsfaktoren!$C$30:$C$599,$E69),
_xlfn.MINIFS(Emissionsfaktoren!$B$30:$B$599,Emissionsfaktoren!$A$30:$A$599,$D69,Emissionsfaktoren!$C$30:$C$599,$E69))</f>
        <v>0</v>
      </c>
      <c r="K69" s="599">
        <f>IF(_xlfn.MAXIFS(Emissionsfaktoren!$B$30:$B$599,Emissionsfaktoren!$B$30:$B$599,"&lt;="&amp;K$11,Emissionsfaktoren!$A$30:$A$599,$D69,Emissionsfaktoren!$C$30:$C$599,$E69)&gt;0,
_xlfn.MAXIFS(Emissionsfaktoren!$B$30:$B$599,Emissionsfaktoren!$B$30:$B$599,"&lt;="&amp;K$11,Emissionsfaktoren!$A$30:$A$599,$D69,Emissionsfaktoren!$C$30:$C$599,$E69),
_xlfn.MINIFS(Emissionsfaktoren!$B$30:$B$599,Emissionsfaktoren!$A$30:$A$599,$D69,Emissionsfaktoren!$C$30:$C$599,$E69))</f>
        <v>0</v>
      </c>
      <c r="L69" s="645" t="str" cm="1">
        <f t="array" ref="L69">IF(F69=0,"",(IFERROR(VLOOKUP($D69&amp;F69&amp;$E69,CHOOSE({1,2},Emissionsfaktoren!$A$30:$A$504&amp;Emissionsfaktoren!$B$30:$B$504&amp;Emissionsfaktoren!$C$30:$C$504,Emissionsfaktoren!$E$30:$E$504),2,0),"")))</f>
        <v/>
      </c>
      <c r="M69" s="645" t="str" cm="1">
        <f t="array" ref="M69">IF(G69=0,"",(IFERROR(VLOOKUP($D69&amp;G69&amp;$E69,CHOOSE({1,2},Emissionsfaktoren!$A$30:$A$504&amp;Emissionsfaktoren!$B$30:$B$504&amp;Emissionsfaktoren!$C$30:$C$504,Emissionsfaktoren!$E$30:$E$504),2,0),"")))</f>
        <v/>
      </c>
      <c r="N69" s="645" t="str" cm="1">
        <f t="array" ref="N69">IF(H69=0,"",(IFERROR(VLOOKUP($D69&amp;H69&amp;$E69,CHOOSE({1,2},Emissionsfaktoren!$A$30:$A$504&amp;Emissionsfaktoren!$B$30:$B$504&amp;Emissionsfaktoren!$C$30:$C$504,Emissionsfaktoren!$E$30:$E$504),2,0),"")))</f>
        <v/>
      </c>
      <c r="O69" s="645" t="str" cm="1">
        <f t="array" ref="O69">IF(I69=0,"",(IFERROR(VLOOKUP($D69&amp;I69&amp;$E69,CHOOSE({1,2},Emissionsfaktoren!$A$30:$A$504&amp;Emissionsfaktoren!$B$30:$B$504&amp;Emissionsfaktoren!$C$30:$C$504,Emissionsfaktoren!$E$30:$E$504),2,0),"")))</f>
        <v/>
      </c>
      <c r="P69" s="645" t="str" cm="1">
        <f t="array" ref="P69">IF(J69=0,"",(IFERROR(VLOOKUP($D69&amp;J69&amp;$E69,CHOOSE({1,2},Emissionsfaktoren!$A$30:$A$504&amp;Emissionsfaktoren!$B$30:$B$504&amp;Emissionsfaktoren!$C$30:$C$504,Emissionsfaktoren!$E$30:$E$504),2,0),"")))</f>
        <v/>
      </c>
      <c r="Q69" s="645" t="str" cm="1">
        <f t="array" ref="Q69">IF(K69=0,"",(IFERROR(VLOOKUP($D69&amp;K69&amp;$E69,CHOOSE({1,2},Emissionsfaktoren!$A$30:$A$504&amp;Emissionsfaktoren!$B$30:$B$504&amp;Emissionsfaktoren!$C$30:$C$504,Emissionsfaktoren!$E$30:$E$504),2,0),"")))</f>
        <v/>
      </c>
      <c r="R69" s="637" t="str">
        <f>IFERROR(L69*'3.1 Bezogene Güter'!C18,"")</f>
        <v/>
      </c>
      <c r="S69" s="340" t="str">
        <f>IFERROR(M69*'3.1 Bezogene Güter'!D18,"")</f>
        <v/>
      </c>
      <c r="T69" s="340" t="str">
        <f>IFERROR(N69*'3.1 Bezogene Güter'!E18,"")</f>
        <v/>
      </c>
      <c r="U69" s="340" t="str">
        <f>IFERROR(O69*'3.1 Bezogene Güter'!F18,"")</f>
        <v/>
      </c>
      <c r="V69" s="340" t="str">
        <f>IFERROR(P69*'3.1 Bezogene Güter'!G18,"")</f>
        <v/>
      </c>
      <c r="W69" s="341" t="str">
        <f>IFERROR(Q69*'3.1 Bezogene Güter'!H18,"")</f>
        <v/>
      </c>
    </row>
    <row r="70" spans="1:23" ht="19.350000000000001" customHeight="1" x14ac:dyDescent="0.2">
      <c r="A70" s="886"/>
      <c r="B70" s="866"/>
      <c r="C70" s="510">
        <f>'3.1 Bezogene Güter'!A19</f>
        <v>0</v>
      </c>
      <c r="D70" s="140"/>
      <c r="E70" s="140" t="s">
        <v>516</v>
      </c>
      <c r="F70" s="393">
        <f>IF(_xlfn.MAXIFS(Emissionsfaktoren!$B$30:$B$599,Emissionsfaktoren!$B$30:$B$599,"&lt;="&amp;F$11,Emissionsfaktoren!$A$30:$A$599,$D70,Emissionsfaktoren!$C$30:$C$599,$E70)&gt;0,
_xlfn.MAXIFS(Emissionsfaktoren!$B$30:$B$599,Emissionsfaktoren!$B$30:$B$599,"&lt;="&amp;F$11,Emissionsfaktoren!$A$30:$A$599,$D70,Emissionsfaktoren!$C$30:$C$599,$E70),
_xlfn.MINIFS(Emissionsfaktoren!$B$30:$B$599,Emissionsfaktoren!$A$30:$A$599,$D70,Emissionsfaktoren!$C$30:$C$599,$E70))</f>
        <v>0</v>
      </c>
      <c r="G70" s="393">
        <f>IF(_xlfn.MAXIFS(Emissionsfaktoren!$B$30:$B$599,Emissionsfaktoren!$B$30:$B$599,"&lt;="&amp;G$11,Emissionsfaktoren!$A$30:$A$599,$D70,Emissionsfaktoren!$C$30:$C$599,$E70)&gt;0,
_xlfn.MAXIFS(Emissionsfaktoren!$B$30:$B$599,Emissionsfaktoren!$B$30:$B$599,"&lt;="&amp;G$11,Emissionsfaktoren!$A$30:$A$599,$D70,Emissionsfaktoren!$C$30:$C$599,$E70),
_xlfn.MINIFS(Emissionsfaktoren!$B$30:$B$599,Emissionsfaktoren!$A$30:$A$599,$D70,Emissionsfaktoren!$C$30:$C$599,$E70))</f>
        <v>0</v>
      </c>
      <c r="H70" s="393">
        <f>IF(_xlfn.MAXIFS(Emissionsfaktoren!$B$30:$B$599,Emissionsfaktoren!$B$30:$B$599,"&lt;="&amp;H$11,Emissionsfaktoren!$A$30:$A$599,$D70,Emissionsfaktoren!$C$30:$C$599,$E70)&gt;0,
_xlfn.MAXIFS(Emissionsfaktoren!$B$30:$B$599,Emissionsfaktoren!$B$30:$B$599,"&lt;="&amp;H$11,Emissionsfaktoren!$A$30:$A$599,$D70,Emissionsfaktoren!$C$30:$C$599,$E70),
_xlfn.MINIFS(Emissionsfaktoren!$B$30:$B$599,Emissionsfaktoren!$A$30:$A$599,$D70,Emissionsfaktoren!$C$30:$C$599,$E70))</f>
        <v>0</v>
      </c>
      <c r="I70" s="393">
        <f>IF(_xlfn.MAXIFS(Emissionsfaktoren!$B$30:$B$599,Emissionsfaktoren!$B$30:$B$599,"&lt;="&amp;I$11,Emissionsfaktoren!$A$30:$A$599,$D70,Emissionsfaktoren!$C$30:$C$599,$E70)&gt;0,
_xlfn.MAXIFS(Emissionsfaktoren!$B$30:$B$599,Emissionsfaktoren!$B$30:$B$599,"&lt;="&amp;I$11,Emissionsfaktoren!$A$30:$A$599,$D70,Emissionsfaktoren!$C$30:$C$599,$E70),
_xlfn.MINIFS(Emissionsfaktoren!$B$30:$B$599,Emissionsfaktoren!$A$30:$A$599,$D70,Emissionsfaktoren!$C$30:$C$599,$E70))</f>
        <v>0</v>
      </c>
      <c r="J70" s="393">
        <f>IF(_xlfn.MAXIFS(Emissionsfaktoren!$B$30:$B$599,Emissionsfaktoren!$B$30:$B$599,"&lt;="&amp;J$11,Emissionsfaktoren!$A$30:$A$599,$D70,Emissionsfaktoren!$C$30:$C$599,$E70)&gt;0,
_xlfn.MAXIFS(Emissionsfaktoren!$B$30:$B$599,Emissionsfaktoren!$B$30:$B$599,"&lt;="&amp;J$11,Emissionsfaktoren!$A$30:$A$599,$D70,Emissionsfaktoren!$C$30:$C$599,$E70),
_xlfn.MINIFS(Emissionsfaktoren!$B$30:$B$599,Emissionsfaktoren!$A$30:$A$599,$D70,Emissionsfaktoren!$C$30:$C$599,$E70))</f>
        <v>0</v>
      </c>
      <c r="K70" s="599">
        <f>IF(_xlfn.MAXIFS(Emissionsfaktoren!$B$30:$B$599,Emissionsfaktoren!$B$30:$B$599,"&lt;="&amp;K$11,Emissionsfaktoren!$A$30:$A$599,$D70,Emissionsfaktoren!$C$30:$C$599,$E70)&gt;0,
_xlfn.MAXIFS(Emissionsfaktoren!$B$30:$B$599,Emissionsfaktoren!$B$30:$B$599,"&lt;="&amp;K$11,Emissionsfaktoren!$A$30:$A$599,$D70,Emissionsfaktoren!$C$30:$C$599,$E70),
_xlfn.MINIFS(Emissionsfaktoren!$B$30:$B$599,Emissionsfaktoren!$A$30:$A$599,$D70,Emissionsfaktoren!$C$30:$C$599,$E70))</f>
        <v>0</v>
      </c>
      <c r="L70" s="645" t="str" cm="1">
        <f t="array" ref="L70">IF(F70=0,"",(IFERROR(VLOOKUP($D70&amp;F70&amp;$E70,CHOOSE({1,2},Emissionsfaktoren!$A$30:$A$504&amp;Emissionsfaktoren!$B$30:$B$504&amp;Emissionsfaktoren!$C$30:$C$504,Emissionsfaktoren!$E$30:$E$504),2,0),"")))</f>
        <v/>
      </c>
      <c r="M70" s="645" t="str" cm="1">
        <f t="array" ref="M70">IF(G70=0,"",(IFERROR(VLOOKUP($D70&amp;G70&amp;$E70,CHOOSE({1,2},Emissionsfaktoren!$A$30:$A$504&amp;Emissionsfaktoren!$B$30:$B$504&amp;Emissionsfaktoren!$C$30:$C$504,Emissionsfaktoren!$E$30:$E$504),2,0),"")))</f>
        <v/>
      </c>
      <c r="N70" s="645" t="str" cm="1">
        <f t="array" ref="N70">IF(H70=0,"",(IFERROR(VLOOKUP($D70&amp;H70&amp;$E70,CHOOSE({1,2},Emissionsfaktoren!$A$30:$A$504&amp;Emissionsfaktoren!$B$30:$B$504&amp;Emissionsfaktoren!$C$30:$C$504,Emissionsfaktoren!$E$30:$E$504),2,0),"")))</f>
        <v/>
      </c>
      <c r="O70" s="645" t="str" cm="1">
        <f t="array" ref="O70">IF(I70=0,"",(IFERROR(VLOOKUP($D70&amp;I70&amp;$E70,CHOOSE({1,2},Emissionsfaktoren!$A$30:$A$504&amp;Emissionsfaktoren!$B$30:$B$504&amp;Emissionsfaktoren!$C$30:$C$504,Emissionsfaktoren!$E$30:$E$504),2,0),"")))</f>
        <v/>
      </c>
      <c r="P70" s="645" t="str" cm="1">
        <f t="array" ref="P70">IF(J70=0,"",(IFERROR(VLOOKUP($D70&amp;J70&amp;$E70,CHOOSE({1,2},Emissionsfaktoren!$A$30:$A$504&amp;Emissionsfaktoren!$B$30:$B$504&amp;Emissionsfaktoren!$C$30:$C$504,Emissionsfaktoren!$E$30:$E$504),2,0),"")))</f>
        <v/>
      </c>
      <c r="Q70" s="645" t="str" cm="1">
        <f t="array" ref="Q70">IF(K70=0,"",(IFERROR(VLOOKUP($D70&amp;K70&amp;$E70,CHOOSE({1,2},Emissionsfaktoren!$A$30:$A$504&amp;Emissionsfaktoren!$B$30:$B$504&amp;Emissionsfaktoren!$C$30:$C$504,Emissionsfaktoren!$E$30:$E$504),2,0),"")))</f>
        <v/>
      </c>
      <c r="R70" s="637" t="str">
        <f>IFERROR(L70*'3.1 Bezogene Güter'!C19,"")</f>
        <v/>
      </c>
      <c r="S70" s="340" t="str">
        <f>IFERROR(M70*'3.1 Bezogene Güter'!D19,"")</f>
        <v/>
      </c>
      <c r="T70" s="340" t="str">
        <f>IFERROR(N70*'3.1 Bezogene Güter'!E19,"")</f>
        <v/>
      </c>
      <c r="U70" s="340" t="str">
        <f>IFERROR(O70*'3.1 Bezogene Güter'!F19,"")</f>
        <v/>
      </c>
      <c r="V70" s="340" t="str">
        <f>IFERROR(P70*'3.1 Bezogene Güter'!G19,"")</f>
        <v/>
      </c>
      <c r="W70" s="341" t="str">
        <f>IFERROR(Q70*'3.1 Bezogene Güter'!H19,"")</f>
        <v/>
      </c>
    </row>
    <row r="71" spans="1:23" ht="19.350000000000001" customHeight="1" x14ac:dyDescent="0.2">
      <c r="A71" s="886"/>
      <c r="B71" s="866"/>
      <c r="C71" s="510">
        <f>'3.1 Bezogene Güter'!A20</f>
        <v>0</v>
      </c>
      <c r="D71" s="140"/>
      <c r="E71" s="140" t="s">
        <v>516</v>
      </c>
      <c r="F71" s="393">
        <f>IF(_xlfn.MAXIFS(Emissionsfaktoren!$B$30:$B$599,Emissionsfaktoren!$B$30:$B$599,"&lt;="&amp;F$11,Emissionsfaktoren!$A$30:$A$599,$D71,Emissionsfaktoren!$C$30:$C$599,$E71)&gt;0,
_xlfn.MAXIFS(Emissionsfaktoren!$B$30:$B$599,Emissionsfaktoren!$B$30:$B$599,"&lt;="&amp;F$11,Emissionsfaktoren!$A$30:$A$599,$D71,Emissionsfaktoren!$C$30:$C$599,$E71),
_xlfn.MINIFS(Emissionsfaktoren!$B$30:$B$599,Emissionsfaktoren!$A$30:$A$599,$D71,Emissionsfaktoren!$C$30:$C$599,$E71))</f>
        <v>0</v>
      </c>
      <c r="G71" s="393">
        <f>IF(_xlfn.MAXIFS(Emissionsfaktoren!$B$30:$B$599,Emissionsfaktoren!$B$30:$B$599,"&lt;="&amp;G$11,Emissionsfaktoren!$A$30:$A$599,$D71,Emissionsfaktoren!$C$30:$C$599,$E71)&gt;0,
_xlfn.MAXIFS(Emissionsfaktoren!$B$30:$B$599,Emissionsfaktoren!$B$30:$B$599,"&lt;="&amp;G$11,Emissionsfaktoren!$A$30:$A$599,$D71,Emissionsfaktoren!$C$30:$C$599,$E71),
_xlfn.MINIFS(Emissionsfaktoren!$B$30:$B$599,Emissionsfaktoren!$A$30:$A$599,$D71,Emissionsfaktoren!$C$30:$C$599,$E71))</f>
        <v>0</v>
      </c>
      <c r="H71" s="393">
        <f>IF(_xlfn.MAXIFS(Emissionsfaktoren!$B$30:$B$599,Emissionsfaktoren!$B$30:$B$599,"&lt;="&amp;H$11,Emissionsfaktoren!$A$30:$A$599,$D71,Emissionsfaktoren!$C$30:$C$599,$E71)&gt;0,
_xlfn.MAXIFS(Emissionsfaktoren!$B$30:$B$599,Emissionsfaktoren!$B$30:$B$599,"&lt;="&amp;H$11,Emissionsfaktoren!$A$30:$A$599,$D71,Emissionsfaktoren!$C$30:$C$599,$E71),
_xlfn.MINIFS(Emissionsfaktoren!$B$30:$B$599,Emissionsfaktoren!$A$30:$A$599,$D71,Emissionsfaktoren!$C$30:$C$599,$E71))</f>
        <v>0</v>
      </c>
      <c r="I71" s="393">
        <f>IF(_xlfn.MAXIFS(Emissionsfaktoren!$B$30:$B$599,Emissionsfaktoren!$B$30:$B$599,"&lt;="&amp;I$11,Emissionsfaktoren!$A$30:$A$599,$D71,Emissionsfaktoren!$C$30:$C$599,$E71)&gt;0,
_xlfn.MAXIFS(Emissionsfaktoren!$B$30:$B$599,Emissionsfaktoren!$B$30:$B$599,"&lt;="&amp;I$11,Emissionsfaktoren!$A$30:$A$599,$D71,Emissionsfaktoren!$C$30:$C$599,$E71),
_xlfn.MINIFS(Emissionsfaktoren!$B$30:$B$599,Emissionsfaktoren!$A$30:$A$599,$D71,Emissionsfaktoren!$C$30:$C$599,$E71))</f>
        <v>0</v>
      </c>
      <c r="J71" s="393">
        <f>IF(_xlfn.MAXIFS(Emissionsfaktoren!$B$30:$B$599,Emissionsfaktoren!$B$30:$B$599,"&lt;="&amp;J$11,Emissionsfaktoren!$A$30:$A$599,$D71,Emissionsfaktoren!$C$30:$C$599,$E71)&gt;0,
_xlfn.MAXIFS(Emissionsfaktoren!$B$30:$B$599,Emissionsfaktoren!$B$30:$B$599,"&lt;="&amp;J$11,Emissionsfaktoren!$A$30:$A$599,$D71,Emissionsfaktoren!$C$30:$C$599,$E71),
_xlfn.MINIFS(Emissionsfaktoren!$B$30:$B$599,Emissionsfaktoren!$A$30:$A$599,$D71,Emissionsfaktoren!$C$30:$C$599,$E71))</f>
        <v>0</v>
      </c>
      <c r="K71" s="599">
        <f>IF(_xlfn.MAXIFS(Emissionsfaktoren!$B$30:$B$599,Emissionsfaktoren!$B$30:$B$599,"&lt;="&amp;K$11,Emissionsfaktoren!$A$30:$A$599,$D71,Emissionsfaktoren!$C$30:$C$599,$E71)&gt;0,
_xlfn.MAXIFS(Emissionsfaktoren!$B$30:$B$599,Emissionsfaktoren!$B$30:$B$599,"&lt;="&amp;K$11,Emissionsfaktoren!$A$30:$A$599,$D71,Emissionsfaktoren!$C$30:$C$599,$E71),
_xlfn.MINIFS(Emissionsfaktoren!$B$30:$B$599,Emissionsfaktoren!$A$30:$A$599,$D71,Emissionsfaktoren!$C$30:$C$599,$E71))</f>
        <v>0</v>
      </c>
      <c r="L71" s="645" t="str" cm="1">
        <f t="array" ref="L71">IF(F71=0,"",(IFERROR(VLOOKUP($D71&amp;F71&amp;$E71,CHOOSE({1,2},Emissionsfaktoren!$A$30:$A$504&amp;Emissionsfaktoren!$B$30:$B$504&amp;Emissionsfaktoren!$C$30:$C$504,Emissionsfaktoren!$E$30:$E$504),2,0),"")))</f>
        <v/>
      </c>
      <c r="M71" s="645" t="str" cm="1">
        <f t="array" ref="M71">IF(G71=0,"",(IFERROR(VLOOKUP($D71&amp;G71&amp;$E71,CHOOSE({1,2},Emissionsfaktoren!$A$30:$A$504&amp;Emissionsfaktoren!$B$30:$B$504&amp;Emissionsfaktoren!$C$30:$C$504,Emissionsfaktoren!$E$30:$E$504),2,0),"")))</f>
        <v/>
      </c>
      <c r="N71" s="645" t="str" cm="1">
        <f t="array" ref="N71">IF(H71=0,"",(IFERROR(VLOOKUP($D71&amp;H71&amp;$E71,CHOOSE({1,2},Emissionsfaktoren!$A$30:$A$504&amp;Emissionsfaktoren!$B$30:$B$504&amp;Emissionsfaktoren!$C$30:$C$504,Emissionsfaktoren!$E$30:$E$504),2,0),"")))</f>
        <v/>
      </c>
      <c r="O71" s="645" t="str" cm="1">
        <f t="array" ref="O71">IF(I71=0,"",(IFERROR(VLOOKUP($D71&amp;I71&amp;$E71,CHOOSE({1,2},Emissionsfaktoren!$A$30:$A$504&amp;Emissionsfaktoren!$B$30:$B$504&amp;Emissionsfaktoren!$C$30:$C$504,Emissionsfaktoren!$E$30:$E$504),2,0),"")))</f>
        <v/>
      </c>
      <c r="P71" s="645" t="str" cm="1">
        <f t="array" ref="P71">IF(J71=0,"",(IFERROR(VLOOKUP($D71&amp;J71&amp;$E71,CHOOSE({1,2},Emissionsfaktoren!$A$30:$A$504&amp;Emissionsfaktoren!$B$30:$B$504&amp;Emissionsfaktoren!$C$30:$C$504,Emissionsfaktoren!$E$30:$E$504),2,0),"")))</f>
        <v/>
      </c>
      <c r="Q71" s="645" t="str" cm="1">
        <f t="array" ref="Q71">IF(K71=0,"",(IFERROR(VLOOKUP($D71&amp;K71&amp;$E71,CHOOSE({1,2},Emissionsfaktoren!$A$30:$A$504&amp;Emissionsfaktoren!$B$30:$B$504&amp;Emissionsfaktoren!$C$30:$C$504,Emissionsfaktoren!$E$30:$E$504),2,0),"")))</f>
        <v/>
      </c>
      <c r="R71" s="637" t="str">
        <f>IFERROR(L71*'3.1 Bezogene Güter'!C20,"")</f>
        <v/>
      </c>
      <c r="S71" s="340" t="str">
        <f>IFERROR(M71*'3.1 Bezogene Güter'!D20,"")</f>
        <v/>
      </c>
      <c r="T71" s="340" t="str">
        <f>IFERROR(N71*'3.1 Bezogene Güter'!E20,"")</f>
        <v/>
      </c>
      <c r="U71" s="340" t="str">
        <f>IFERROR(O71*'3.1 Bezogene Güter'!F20,"")</f>
        <v/>
      </c>
      <c r="V71" s="340" t="str">
        <f>IFERROR(P71*'3.1 Bezogene Güter'!G20,"")</f>
        <v/>
      </c>
      <c r="W71" s="341" t="str">
        <f>IFERROR(Q71*'3.1 Bezogene Güter'!H20,"")</f>
        <v/>
      </c>
    </row>
    <row r="72" spans="1:23" ht="19.350000000000001" customHeight="1" x14ac:dyDescent="0.2">
      <c r="A72" s="886"/>
      <c r="B72" s="866"/>
      <c r="C72" s="510">
        <f>'3.1 Bezogene Güter'!A21</f>
        <v>0</v>
      </c>
      <c r="D72" s="140"/>
      <c r="E72" s="140" t="s">
        <v>516</v>
      </c>
      <c r="F72" s="393">
        <f>IF(_xlfn.MAXIFS(Emissionsfaktoren!$B$30:$B$599,Emissionsfaktoren!$B$30:$B$599,"&lt;="&amp;F$11,Emissionsfaktoren!$A$30:$A$599,$D72,Emissionsfaktoren!$C$30:$C$599,$E72)&gt;0,
_xlfn.MAXIFS(Emissionsfaktoren!$B$30:$B$599,Emissionsfaktoren!$B$30:$B$599,"&lt;="&amp;F$11,Emissionsfaktoren!$A$30:$A$599,$D72,Emissionsfaktoren!$C$30:$C$599,$E72),
_xlfn.MINIFS(Emissionsfaktoren!$B$30:$B$599,Emissionsfaktoren!$A$30:$A$599,$D72,Emissionsfaktoren!$C$30:$C$599,$E72))</f>
        <v>0</v>
      </c>
      <c r="G72" s="393">
        <f>IF(_xlfn.MAXIFS(Emissionsfaktoren!$B$30:$B$599,Emissionsfaktoren!$B$30:$B$599,"&lt;="&amp;G$11,Emissionsfaktoren!$A$30:$A$599,$D72,Emissionsfaktoren!$C$30:$C$599,$E72)&gt;0,
_xlfn.MAXIFS(Emissionsfaktoren!$B$30:$B$599,Emissionsfaktoren!$B$30:$B$599,"&lt;="&amp;G$11,Emissionsfaktoren!$A$30:$A$599,$D72,Emissionsfaktoren!$C$30:$C$599,$E72),
_xlfn.MINIFS(Emissionsfaktoren!$B$30:$B$599,Emissionsfaktoren!$A$30:$A$599,$D72,Emissionsfaktoren!$C$30:$C$599,$E72))</f>
        <v>0</v>
      </c>
      <c r="H72" s="393">
        <f>IF(_xlfn.MAXIFS(Emissionsfaktoren!$B$30:$B$599,Emissionsfaktoren!$B$30:$B$599,"&lt;="&amp;H$11,Emissionsfaktoren!$A$30:$A$599,$D72,Emissionsfaktoren!$C$30:$C$599,$E72)&gt;0,
_xlfn.MAXIFS(Emissionsfaktoren!$B$30:$B$599,Emissionsfaktoren!$B$30:$B$599,"&lt;="&amp;H$11,Emissionsfaktoren!$A$30:$A$599,$D72,Emissionsfaktoren!$C$30:$C$599,$E72),
_xlfn.MINIFS(Emissionsfaktoren!$B$30:$B$599,Emissionsfaktoren!$A$30:$A$599,$D72,Emissionsfaktoren!$C$30:$C$599,$E72))</f>
        <v>0</v>
      </c>
      <c r="I72" s="393">
        <f>IF(_xlfn.MAXIFS(Emissionsfaktoren!$B$30:$B$599,Emissionsfaktoren!$B$30:$B$599,"&lt;="&amp;I$11,Emissionsfaktoren!$A$30:$A$599,$D72,Emissionsfaktoren!$C$30:$C$599,$E72)&gt;0,
_xlfn.MAXIFS(Emissionsfaktoren!$B$30:$B$599,Emissionsfaktoren!$B$30:$B$599,"&lt;="&amp;I$11,Emissionsfaktoren!$A$30:$A$599,$D72,Emissionsfaktoren!$C$30:$C$599,$E72),
_xlfn.MINIFS(Emissionsfaktoren!$B$30:$B$599,Emissionsfaktoren!$A$30:$A$599,$D72,Emissionsfaktoren!$C$30:$C$599,$E72))</f>
        <v>0</v>
      </c>
      <c r="J72" s="393">
        <f>IF(_xlfn.MAXIFS(Emissionsfaktoren!$B$30:$B$599,Emissionsfaktoren!$B$30:$B$599,"&lt;="&amp;J$11,Emissionsfaktoren!$A$30:$A$599,$D72,Emissionsfaktoren!$C$30:$C$599,$E72)&gt;0,
_xlfn.MAXIFS(Emissionsfaktoren!$B$30:$B$599,Emissionsfaktoren!$B$30:$B$599,"&lt;="&amp;J$11,Emissionsfaktoren!$A$30:$A$599,$D72,Emissionsfaktoren!$C$30:$C$599,$E72),
_xlfn.MINIFS(Emissionsfaktoren!$B$30:$B$599,Emissionsfaktoren!$A$30:$A$599,$D72,Emissionsfaktoren!$C$30:$C$599,$E72))</f>
        <v>0</v>
      </c>
      <c r="K72" s="599">
        <f>IF(_xlfn.MAXIFS(Emissionsfaktoren!$B$30:$B$599,Emissionsfaktoren!$B$30:$B$599,"&lt;="&amp;K$11,Emissionsfaktoren!$A$30:$A$599,$D72,Emissionsfaktoren!$C$30:$C$599,$E72)&gt;0,
_xlfn.MAXIFS(Emissionsfaktoren!$B$30:$B$599,Emissionsfaktoren!$B$30:$B$599,"&lt;="&amp;K$11,Emissionsfaktoren!$A$30:$A$599,$D72,Emissionsfaktoren!$C$30:$C$599,$E72),
_xlfn.MINIFS(Emissionsfaktoren!$B$30:$B$599,Emissionsfaktoren!$A$30:$A$599,$D72,Emissionsfaktoren!$C$30:$C$599,$E72))</f>
        <v>0</v>
      </c>
      <c r="L72" s="645" t="str" cm="1">
        <f t="array" ref="L72">IF(F72=0,"",(IFERROR(VLOOKUP($D72&amp;F72&amp;$E72,CHOOSE({1,2},Emissionsfaktoren!$A$30:$A$504&amp;Emissionsfaktoren!$B$30:$B$504&amp;Emissionsfaktoren!$C$30:$C$504,Emissionsfaktoren!$E$30:$E$504),2,0),"")))</f>
        <v/>
      </c>
      <c r="M72" s="645" t="str" cm="1">
        <f t="array" ref="M72">IF(G72=0,"",(IFERROR(VLOOKUP($D72&amp;G72&amp;$E72,CHOOSE({1,2},Emissionsfaktoren!$A$30:$A$504&amp;Emissionsfaktoren!$B$30:$B$504&amp;Emissionsfaktoren!$C$30:$C$504,Emissionsfaktoren!$E$30:$E$504),2,0),"")))</f>
        <v/>
      </c>
      <c r="N72" s="645" t="str" cm="1">
        <f t="array" ref="N72">IF(H72=0,"",(IFERROR(VLOOKUP($D72&amp;H72&amp;$E72,CHOOSE({1,2},Emissionsfaktoren!$A$30:$A$504&amp;Emissionsfaktoren!$B$30:$B$504&amp;Emissionsfaktoren!$C$30:$C$504,Emissionsfaktoren!$E$30:$E$504),2,0),"")))</f>
        <v/>
      </c>
      <c r="O72" s="645" t="str" cm="1">
        <f t="array" ref="O72">IF(I72=0,"",(IFERROR(VLOOKUP($D72&amp;I72&amp;$E72,CHOOSE({1,2},Emissionsfaktoren!$A$30:$A$504&amp;Emissionsfaktoren!$B$30:$B$504&amp;Emissionsfaktoren!$C$30:$C$504,Emissionsfaktoren!$E$30:$E$504),2,0),"")))</f>
        <v/>
      </c>
      <c r="P72" s="645" t="str" cm="1">
        <f t="array" ref="P72">IF(J72=0,"",(IFERROR(VLOOKUP($D72&amp;J72&amp;$E72,CHOOSE({1,2},Emissionsfaktoren!$A$30:$A$504&amp;Emissionsfaktoren!$B$30:$B$504&amp;Emissionsfaktoren!$C$30:$C$504,Emissionsfaktoren!$E$30:$E$504),2,0),"")))</f>
        <v/>
      </c>
      <c r="Q72" s="645" t="str" cm="1">
        <f t="array" ref="Q72">IF(K72=0,"",(IFERROR(VLOOKUP($D72&amp;K72&amp;$E72,CHOOSE({1,2},Emissionsfaktoren!$A$30:$A$504&amp;Emissionsfaktoren!$B$30:$B$504&amp;Emissionsfaktoren!$C$30:$C$504,Emissionsfaktoren!$E$30:$E$504),2,0),"")))</f>
        <v/>
      </c>
      <c r="R72" s="637" t="str">
        <f>IFERROR(L72*'3.1 Bezogene Güter'!C21,"")</f>
        <v/>
      </c>
      <c r="S72" s="340" t="str">
        <f>IFERROR(M72*'3.1 Bezogene Güter'!D21,"")</f>
        <v/>
      </c>
      <c r="T72" s="340" t="str">
        <f>IFERROR(N72*'3.1 Bezogene Güter'!E21,"")</f>
        <v/>
      </c>
      <c r="U72" s="340" t="str">
        <f>IFERROR(O72*'3.1 Bezogene Güter'!F21,"")</f>
        <v/>
      </c>
      <c r="V72" s="340" t="str">
        <f>IFERROR(P72*'3.1 Bezogene Güter'!G21,"")</f>
        <v/>
      </c>
      <c r="W72" s="341" t="str">
        <f>IFERROR(Q72*'3.1 Bezogene Güter'!H21,"")</f>
        <v/>
      </c>
    </row>
    <row r="73" spans="1:23" ht="19.350000000000001" customHeight="1" x14ac:dyDescent="0.2">
      <c r="A73" s="886"/>
      <c r="B73" s="866"/>
      <c r="C73" s="510">
        <f>'3.1 Bezogene Güter'!A22</f>
        <v>0</v>
      </c>
      <c r="D73" s="140"/>
      <c r="E73" s="140" t="s">
        <v>516</v>
      </c>
      <c r="F73" s="393">
        <f>IF(_xlfn.MAXIFS(Emissionsfaktoren!$B$30:$B$599,Emissionsfaktoren!$B$30:$B$599,"&lt;="&amp;F$11,Emissionsfaktoren!$A$30:$A$599,$D73,Emissionsfaktoren!$C$30:$C$599,$E73)&gt;0,
_xlfn.MAXIFS(Emissionsfaktoren!$B$30:$B$599,Emissionsfaktoren!$B$30:$B$599,"&lt;="&amp;F$11,Emissionsfaktoren!$A$30:$A$599,$D73,Emissionsfaktoren!$C$30:$C$599,$E73),
_xlfn.MINIFS(Emissionsfaktoren!$B$30:$B$599,Emissionsfaktoren!$A$30:$A$599,$D73,Emissionsfaktoren!$C$30:$C$599,$E73))</f>
        <v>0</v>
      </c>
      <c r="G73" s="393">
        <f>IF(_xlfn.MAXIFS(Emissionsfaktoren!$B$30:$B$599,Emissionsfaktoren!$B$30:$B$599,"&lt;="&amp;G$11,Emissionsfaktoren!$A$30:$A$599,$D73,Emissionsfaktoren!$C$30:$C$599,$E73)&gt;0,
_xlfn.MAXIFS(Emissionsfaktoren!$B$30:$B$599,Emissionsfaktoren!$B$30:$B$599,"&lt;="&amp;G$11,Emissionsfaktoren!$A$30:$A$599,$D73,Emissionsfaktoren!$C$30:$C$599,$E73),
_xlfn.MINIFS(Emissionsfaktoren!$B$30:$B$599,Emissionsfaktoren!$A$30:$A$599,$D73,Emissionsfaktoren!$C$30:$C$599,$E73))</f>
        <v>0</v>
      </c>
      <c r="H73" s="393">
        <f>IF(_xlfn.MAXIFS(Emissionsfaktoren!$B$30:$B$599,Emissionsfaktoren!$B$30:$B$599,"&lt;="&amp;H$11,Emissionsfaktoren!$A$30:$A$599,$D73,Emissionsfaktoren!$C$30:$C$599,$E73)&gt;0,
_xlfn.MAXIFS(Emissionsfaktoren!$B$30:$B$599,Emissionsfaktoren!$B$30:$B$599,"&lt;="&amp;H$11,Emissionsfaktoren!$A$30:$A$599,$D73,Emissionsfaktoren!$C$30:$C$599,$E73),
_xlfn.MINIFS(Emissionsfaktoren!$B$30:$B$599,Emissionsfaktoren!$A$30:$A$599,$D73,Emissionsfaktoren!$C$30:$C$599,$E73))</f>
        <v>0</v>
      </c>
      <c r="I73" s="393">
        <f>IF(_xlfn.MAXIFS(Emissionsfaktoren!$B$30:$B$599,Emissionsfaktoren!$B$30:$B$599,"&lt;="&amp;I$11,Emissionsfaktoren!$A$30:$A$599,$D73,Emissionsfaktoren!$C$30:$C$599,$E73)&gt;0,
_xlfn.MAXIFS(Emissionsfaktoren!$B$30:$B$599,Emissionsfaktoren!$B$30:$B$599,"&lt;="&amp;I$11,Emissionsfaktoren!$A$30:$A$599,$D73,Emissionsfaktoren!$C$30:$C$599,$E73),
_xlfn.MINIFS(Emissionsfaktoren!$B$30:$B$599,Emissionsfaktoren!$A$30:$A$599,$D73,Emissionsfaktoren!$C$30:$C$599,$E73))</f>
        <v>0</v>
      </c>
      <c r="J73" s="393">
        <f>IF(_xlfn.MAXIFS(Emissionsfaktoren!$B$30:$B$599,Emissionsfaktoren!$B$30:$B$599,"&lt;="&amp;J$11,Emissionsfaktoren!$A$30:$A$599,$D73,Emissionsfaktoren!$C$30:$C$599,$E73)&gt;0,
_xlfn.MAXIFS(Emissionsfaktoren!$B$30:$B$599,Emissionsfaktoren!$B$30:$B$599,"&lt;="&amp;J$11,Emissionsfaktoren!$A$30:$A$599,$D73,Emissionsfaktoren!$C$30:$C$599,$E73),
_xlfn.MINIFS(Emissionsfaktoren!$B$30:$B$599,Emissionsfaktoren!$A$30:$A$599,$D73,Emissionsfaktoren!$C$30:$C$599,$E73))</f>
        <v>0</v>
      </c>
      <c r="K73" s="599">
        <f>IF(_xlfn.MAXIFS(Emissionsfaktoren!$B$30:$B$599,Emissionsfaktoren!$B$30:$B$599,"&lt;="&amp;K$11,Emissionsfaktoren!$A$30:$A$599,$D73,Emissionsfaktoren!$C$30:$C$599,$E73)&gt;0,
_xlfn.MAXIFS(Emissionsfaktoren!$B$30:$B$599,Emissionsfaktoren!$B$30:$B$599,"&lt;="&amp;K$11,Emissionsfaktoren!$A$30:$A$599,$D73,Emissionsfaktoren!$C$30:$C$599,$E73),
_xlfn.MINIFS(Emissionsfaktoren!$B$30:$B$599,Emissionsfaktoren!$A$30:$A$599,$D73,Emissionsfaktoren!$C$30:$C$599,$E73))</f>
        <v>0</v>
      </c>
      <c r="L73" s="645" t="str" cm="1">
        <f t="array" ref="L73">IF(F73=0,"",(IFERROR(VLOOKUP($D73&amp;F73&amp;$E73,CHOOSE({1,2},Emissionsfaktoren!$A$30:$A$504&amp;Emissionsfaktoren!$B$30:$B$504&amp;Emissionsfaktoren!$C$30:$C$504,Emissionsfaktoren!$E$30:$E$504),2,0),"")))</f>
        <v/>
      </c>
      <c r="M73" s="645" t="str" cm="1">
        <f t="array" ref="M73">IF(G73=0,"",(IFERROR(VLOOKUP($D73&amp;G73&amp;$E73,CHOOSE({1,2},Emissionsfaktoren!$A$30:$A$504&amp;Emissionsfaktoren!$B$30:$B$504&amp;Emissionsfaktoren!$C$30:$C$504,Emissionsfaktoren!$E$30:$E$504),2,0),"")))</f>
        <v/>
      </c>
      <c r="N73" s="645" t="str" cm="1">
        <f t="array" ref="N73">IF(H73=0,"",(IFERROR(VLOOKUP($D73&amp;H73&amp;$E73,CHOOSE({1,2},Emissionsfaktoren!$A$30:$A$504&amp;Emissionsfaktoren!$B$30:$B$504&amp;Emissionsfaktoren!$C$30:$C$504,Emissionsfaktoren!$E$30:$E$504),2,0),"")))</f>
        <v/>
      </c>
      <c r="O73" s="645" t="str" cm="1">
        <f t="array" ref="O73">IF(I73=0,"",(IFERROR(VLOOKUP($D73&amp;I73&amp;$E73,CHOOSE({1,2},Emissionsfaktoren!$A$30:$A$504&amp;Emissionsfaktoren!$B$30:$B$504&amp;Emissionsfaktoren!$C$30:$C$504,Emissionsfaktoren!$E$30:$E$504),2,0),"")))</f>
        <v/>
      </c>
      <c r="P73" s="645" t="str" cm="1">
        <f t="array" ref="P73">IF(J73=0,"",(IFERROR(VLOOKUP($D73&amp;J73&amp;$E73,CHOOSE({1,2},Emissionsfaktoren!$A$30:$A$504&amp;Emissionsfaktoren!$B$30:$B$504&amp;Emissionsfaktoren!$C$30:$C$504,Emissionsfaktoren!$E$30:$E$504),2,0),"")))</f>
        <v/>
      </c>
      <c r="Q73" s="645" t="str" cm="1">
        <f t="array" ref="Q73">IF(K73=0,"",(IFERROR(VLOOKUP($D73&amp;K73&amp;$E73,CHOOSE({1,2},Emissionsfaktoren!$A$30:$A$504&amp;Emissionsfaktoren!$B$30:$B$504&amp;Emissionsfaktoren!$C$30:$C$504,Emissionsfaktoren!$E$30:$E$504),2,0),"")))</f>
        <v/>
      </c>
      <c r="R73" s="637" t="str">
        <f>IFERROR(L73*'3.1 Bezogene Güter'!C22,"")</f>
        <v/>
      </c>
      <c r="S73" s="340" t="str">
        <f>IFERROR(M73*'3.1 Bezogene Güter'!D22,"")</f>
        <v/>
      </c>
      <c r="T73" s="340" t="str">
        <f>IFERROR(N73*'3.1 Bezogene Güter'!E22,"")</f>
        <v/>
      </c>
      <c r="U73" s="340" t="str">
        <f>IFERROR(O73*'3.1 Bezogene Güter'!F22,"")</f>
        <v/>
      </c>
      <c r="V73" s="340" t="str">
        <f>IFERROR(P73*'3.1 Bezogene Güter'!G22,"")</f>
        <v/>
      </c>
      <c r="W73" s="341" t="str">
        <f>IFERROR(Q73*'3.1 Bezogene Güter'!H22,"")</f>
        <v/>
      </c>
    </row>
    <row r="74" spans="1:23" ht="19.350000000000001" customHeight="1" x14ac:dyDescent="0.2">
      <c r="A74" s="886"/>
      <c r="B74" s="866"/>
      <c r="C74" s="510">
        <f>'3.1 Bezogene Güter'!A23</f>
        <v>0</v>
      </c>
      <c r="D74" s="140"/>
      <c r="E74" s="140" t="s">
        <v>516</v>
      </c>
      <c r="F74" s="393">
        <f>IF(_xlfn.MAXIFS(Emissionsfaktoren!$B$30:$B$599,Emissionsfaktoren!$B$30:$B$599,"&lt;="&amp;F$11,Emissionsfaktoren!$A$30:$A$599,$D74,Emissionsfaktoren!$C$30:$C$599,$E74)&gt;0,
_xlfn.MAXIFS(Emissionsfaktoren!$B$30:$B$599,Emissionsfaktoren!$B$30:$B$599,"&lt;="&amp;F$11,Emissionsfaktoren!$A$30:$A$599,$D74,Emissionsfaktoren!$C$30:$C$599,$E74),
_xlfn.MINIFS(Emissionsfaktoren!$B$30:$B$599,Emissionsfaktoren!$A$30:$A$599,$D74,Emissionsfaktoren!$C$30:$C$599,$E74))</f>
        <v>0</v>
      </c>
      <c r="G74" s="393">
        <f>IF(_xlfn.MAXIFS(Emissionsfaktoren!$B$30:$B$599,Emissionsfaktoren!$B$30:$B$599,"&lt;="&amp;G$11,Emissionsfaktoren!$A$30:$A$599,$D74,Emissionsfaktoren!$C$30:$C$599,$E74)&gt;0,
_xlfn.MAXIFS(Emissionsfaktoren!$B$30:$B$599,Emissionsfaktoren!$B$30:$B$599,"&lt;="&amp;G$11,Emissionsfaktoren!$A$30:$A$599,$D74,Emissionsfaktoren!$C$30:$C$599,$E74),
_xlfn.MINIFS(Emissionsfaktoren!$B$30:$B$599,Emissionsfaktoren!$A$30:$A$599,$D74,Emissionsfaktoren!$C$30:$C$599,$E74))</f>
        <v>0</v>
      </c>
      <c r="H74" s="393">
        <f>IF(_xlfn.MAXIFS(Emissionsfaktoren!$B$30:$B$599,Emissionsfaktoren!$B$30:$B$599,"&lt;="&amp;H$11,Emissionsfaktoren!$A$30:$A$599,$D74,Emissionsfaktoren!$C$30:$C$599,$E74)&gt;0,
_xlfn.MAXIFS(Emissionsfaktoren!$B$30:$B$599,Emissionsfaktoren!$B$30:$B$599,"&lt;="&amp;H$11,Emissionsfaktoren!$A$30:$A$599,$D74,Emissionsfaktoren!$C$30:$C$599,$E74),
_xlfn.MINIFS(Emissionsfaktoren!$B$30:$B$599,Emissionsfaktoren!$A$30:$A$599,$D74,Emissionsfaktoren!$C$30:$C$599,$E74))</f>
        <v>0</v>
      </c>
      <c r="I74" s="393">
        <f>IF(_xlfn.MAXIFS(Emissionsfaktoren!$B$30:$B$599,Emissionsfaktoren!$B$30:$B$599,"&lt;="&amp;I$11,Emissionsfaktoren!$A$30:$A$599,$D74,Emissionsfaktoren!$C$30:$C$599,$E74)&gt;0,
_xlfn.MAXIFS(Emissionsfaktoren!$B$30:$B$599,Emissionsfaktoren!$B$30:$B$599,"&lt;="&amp;I$11,Emissionsfaktoren!$A$30:$A$599,$D74,Emissionsfaktoren!$C$30:$C$599,$E74),
_xlfn.MINIFS(Emissionsfaktoren!$B$30:$B$599,Emissionsfaktoren!$A$30:$A$599,$D74,Emissionsfaktoren!$C$30:$C$599,$E74))</f>
        <v>0</v>
      </c>
      <c r="J74" s="393">
        <f>IF(_xlfn.MAXIFS(Emissionsfaktoren!$B$30:$B$599,Emissionsfaktoren!$B$30:$B$599,"&lt;="&amp;J$11,Emissionsfaktoren!$A$30:$A$599,$D74,Emissionsfaktoren!$C$30:$C$599,$E74)&gt;0,
_xlfn.MAXIFS(Emissionsfaktoren!$B$30:$B$599,Emissionsfaktoren!$B$30:$B$599,"&lt;="&amp;J$11,Emissionsfaktoren!$A$30:$A$599,$D74,Emissionsfaktoren!$C$30:$C$599,$E74),
_xlfn.MINIFS(Emissionsfaktoren!$B$30:$B$599,Emissionsfaktoren!$A$30:$A$599,$D74,Emissionsfaktoren!$C$30:$C$599,$E74))</f>
        <v>0</v>
      </c>
      <c r="K74" s="599">
        <f>IF(_xlfn.MAXIFS(Emissionsfaktoren!$B$30:$B$599,Emissionsfaktoren!$B$30:$B$599,"&lt;="&amp;K$11,Emissionsfaktoren!$A$30:$A$599,$D74,Emissionsfaktoren!$C$30:$C$599,$E74)&gt;0,
_xlfn.MAXIFS(Emissionsfaktoren!$B$30:$B$599,Emissionsfaktoren!$B$30:$B$599,"&lt;="&amp;K$11,Emissionsfaktoren!$A$30:$A$599,$D74,Emissionsfaktoren!$C$30:$C$599,$E74),
_xlfn.MINIFS(Emissionsfaktoren!$B$30:$B$599,Emissionsfaktoren!$A$30:$A$599,$D74,Emissionsfaktoren!$C$30:$C$599,$E74))</f>
        <v>0</v>
      </c>
      <c r="L74" s="645" t="str" cm="1">
        <f t="array" ref="L74">IF(F74=0,"",(IFERROR(VLOOKUP($D74&amp;F74&amp;$E74,CHOOSE({1,2},Emissionsfaktoren!$A$30:$A$504&amp;Emissionsfaktoren!$B$30:$B$504&amp;Emissionsfaktoren!$C$30:$C$504,Emissionsfaktoren!$E$30:$E$504),2,0),"")))</f>
        <v/>
      </c>
      <c r="M74" s="645" t="str" cm="1">
        <f t="array" ref="M74">IF(G74=0,"",(IFERROR(VLOOKUP($D74&amp;G74&amp;$E74,CHOOSE({1,2},Emissionsfaktoren!$A$30:$A$504&amp;Emissionsfaktoren!$B$30:$B$504&amp;Emissionsfaktoren!$C$30:$C$504,Emissionsfaktoren!$E$30:$E$504),2,0),"")))</f>
        <v/>
      </c>
      <c r="N74" s="645" t="str" cm="1">
        <f t="array" ref="N74">IF(H74=0,"",(IFERROR(VLOOKUP($D74&amp;H74&amp;$E74,CHOOSE({1,2},Emissionsfaktoren!$A$30:$A$504&amp;Emissionsfaktoren!$B$30:$B$504&amp;Emissionsfaktoren!$C$30:$C$504,Emissionsfaktoren!$E$30:$E$504),2,0),"")))</f>
        <v/>
      </c>
      <c r="O74" s="645" t="str" cm="1">
        <f t="array" ref="O74">IF(I74=0,"",(IFERROR(VLOOKUP($D74&amp;I74&amp;$E74,CHOOSE({1,2},Emissionsfaktoren!$A$30:$A$504&amp;Emissionsfaktoren!$B$30:$B$504&amp;Emissionsfaktoren!$C$30:$C$504,Emissionsfaktoren!$E$30:$E$504),2,0),"")))</f>
        <v/>
      </c>
      <c r="P74" s="645" t="str" cm="1">
        <f t="array" ref="P74">IF(J74=0,"",(IFERROR(VLOOKUP($D74&amp;J74&amp;$E74,CHOOSE({1,2},Emissionsfaktoren!$A$30:$A$504&amp;Emissionsfaktoren!$B$30:$B$504&amp;Emissionsfaktoren!$C$30:$C$504,Emissionsfaktoren!$E$30:$E$504),2,0),"")))</f>
        <v/>
      </c>
      <c r="Q74" s="645" t="str" cm="1">
        <f t="array" ref="Q74">IF(K74=0,"",(IFERROR(VLOOKUP($D74&amp;K74&amp;$E74,CHOOSE({1,2},Emissionsfaktoren!$A$30:$A$504&amp;Emissionsfaktoren!$B$30:$B$504&amp;Emissionsfaktoren!$C$30:$C$504,Emissionsfaktoren!$E$30:$E$504),2,0),"")))</f>
        <v/>
      </c>
      <c r="R74" s="637" t="str">
        <f>IFERROR(L74*'3.1 Bezogene Güter'!C23,"")</f>
        <v/>
      </c>
      <c r="S74" s="340" t="str">
        <f>IFERROR(M74*'3.1 Bezogene Güter'!D23,"")</f>
        <v/>
      </c>
      <c r="T74" s="340" t="str">
        <f>IFERROR(N74*'3.1 Bezogene Güter'!E23,"")</f>
        <v/>
      </c>
      <c r="U74" s="340" t="str">
        <f>IFERROR(O74*'3.1 Bezogene Güter'!F23,"")</f>
        <v/>
      </c>
      <c r="V74" s="340" t="str">
        <f>IFERROR(P74*'3.1 Bezogene Güter'!G23,"")</f>
        <v/>
      </c>
      <c r="W74" s="341" t="str">
        <f>IFERROR(Q74*'3.1 Bezogene Güter'!H23,"")</f>
        <v/>
      </c>
    </row>
    <row r="75" spans="1:23" ht="19.350000000000001" customHeight="1" thickBot="1" x14ac:dyDescent="0.25">
      <c r="A75" s="886"/>
      <c r="B75" s="867"/>
      <c r="C75" s="511">
        <f>'3.1 Bezogene Güter'!A24</f>
        <v>0</v>
      </c>
      <c r="D75" s="144"/>
      <c r="E75" s="144" t="s">
        <v>516</v>
      </c>
      <c r="F75" s="418">
        <f>IF(_xlfn.MAXIFS(Emissionsfaktoren!$B$30:$B$599,Emissionsfaktoren!$B$30:$B$599,"&lt;="&amp;F$11,Emissionsfaktoren!$A$30:$A$599,$D75,Emissionsfaktoren!$C$30:$C$599,$E75)&gt;0,
_xlfn.MAXIFS(Emissionsfaktoren!$B$30:$B$599,Emissionsfaktoren!$B$30:$B$599,"&lt;="&amp;F$11,Emissionsfaktoren!$A$30:$A$599,$D75,Emissionsfaktoren!$C$30:$C$599,$E75),
_xlfn.MINIFS(Emissionsfaktoren!$B$30:$B$599,Emissionsfaktoren!$A$30:$A$599,$D75,Emissionsfaktoren!$C$30:$C$599,$E75))</f>
        <v>0</v>
      </c>
      <c r="G75" s="418">
        <f>IF(_xlfn.MAXIFS(Emissionsfaktoren!$B$30:$B$599,Emissionsfaktoren!$B$30:$B$599,"&lt;="&amp;G$11,Emissionsfaktoren!$A$30:$A$599,$D75,Emissionsfaktoren!$C$30:$C$599,$E75)&gt;0,
_xlfn.MAXIFS(Emissionsfaktoren!$B$30:$B$599,Emissionsfaktoren!$B$30:$B$599,"&lt;="&amp;G$11,Emissionsfaktoren!$A$30:$A$599,$D75,Emissionsfaktoren!$C$30:$C$599,$E75),
_xlfn.MINIFS(Emissionsfaktoren!$B$30:$B$599,Emissionsfaktoren!$A$30:$A$599,$D75,Emissionsfaktoren!$C$30:$C$599,$E75))</f>
        <v>0</v>
      </c>
      <c r="H75" s="418">
        <f>IF(_xlfn.MAXIFS(Emissionsfaktoren!$B$30:$B$599,Emissionsfaktoren!$B$30:$B$599,"&lt;="&amp;H$11,Emissionsfaktoren!$A$30:$A$599,$D75,Emissionsfaktoren!$C$30:$C$599,$E75)&gt;0,
_xlfn.MAXIFS(Emissionsfaktoren!$B$30:$B$599,Emissionsfaktoren!$B$30:$B$599,"&lt;="&amp;H$11,Emissionsfaktoren!$A$30:$A$599,$D75,Emissionsfaktoren!$C$30:$C$599,$E75),
_xlfn.MINIFS(Emissionsfaktoren!$B$30:$B$599,Emissionsfaktoren!$A$30:$A$599,$D75,Emissionsfaktoren!$C$30:$C$599,$E75))</f>
        <v>0</v>
      </c>
      <c r="I75" s="418">
        <f>IF(_xlfn.MAXIFS(Emissionsfaktoren!$B$30:$B$599,Emissionsfaktoren!$B$30:$B$599,"&lt;="&amp;I$11,Emissionsfaktoren!$A$30:$A$599,$D75,Emissionsfaktoren!$C$30:$C$599,$E75)&gt;0,
_xlfn.MAXIFS(Emissionsfaktoren!$B$30:$B$599,Emissionsfaktoren!$B$30:$B$599,"&lt;="&amp;I$11,Emissionsfaktoren!$A$30:$A$599,$D75,Emissionsfaktoren!$C$30:$C$599,$E75),
_xlfn.MINIFS(Emissionsfaktoren!$B$30:$B$599,Emissionsfaktoren!$A$30:$A$599,$D75,Emissionsfaktoren!$C$30:$C$599,$E75))</f>
        <v>0</v>
      </c>
      <c r="J75" s="418">
        <f>IF(_xlfn.MAXIFS(Emissionsfaktoren!$B$30:$B$599,Emissionsfaktoren!$B$30:$B$599,"&lt;="&amp;J$11,Emissionsfaktoren!$A$30:$A$599,$D75,Emissionsfaktoren!$C$30:$C$599,$E75)&gt;0,
_xlfn.MAXIFS(Emissionsfaktoren!$B$30:$B$599,Emissionsfaktoren!$B$30:$B$599,"&lt;="&amp;J$11,Emissionsfaktoren!$A$30:$A$599,$D75,Emissionsfaktoren!$C$30:$C$599,$E75),
_xlfn.MINIFS(Emissionsfaktoren!$B$30:$B$599,Emissionsfaktoren!$A$30:$A$599,$D75,Emissionsfaktoren!$C$30:$C$599,$E75))</f>
        <v>0</v>
      </c>
      <c r="K75" s="600">
        <f>IF(_xlfn.MAXIFS(Emissionsfaktoren!$B$30:$B$599,Emissionsfaktoren!$B$30:$B$599,"&lt;="&amp;K$11,Emissionsfaktoren!$A$30:$A$599,$D75,Emissionsfaktoren!$C$30:$C$599,$E75)&gt;0,
_xlfn.MAXIFS(Emissionsfaktoren!$B$30:$B$599,Emissionsfaktoren!$B$30:$B$599,"&lt;="&amp;K$11,Emissionsfaktoren!$A$30:$A$599,$D75,Emissionsfaktoren!$C$30:$C$599,$E75),
_xlfn.MINIFS(Emissionsfaktoren!$B$30:$B$599,Emissionsfaktoren!$A$30:$A$599,$D75,Emissionsfaktoren!$C$30:$C$599,$E75))</f>
        <v>0</v>
      </c>
      <c r="L75" s="689" t="str" cm="1">
        <f t="array" ref="L75">IF(F75=0,"",(IFERROR(VLOOKUP($D75&amp;F75&amp;$E75,CHOOSE({1,2},Emissionsfaktoren!$A$30:$A$504&amp;Emissionsfaktoren!$B$30:$B$504&amp;Emissionsfaktoren!$C$30:$C$504,Emissionsfaktoren!$E$30:$E$504),2,0),"")))</f>
        <v/>
      </c>
      <c r="M75" s="689" t="str" cm="1">
        <f t="array" ref="M75">IF(G75=0,"",(IFERROR(VLOOKUP($D75&amp;G75&amp;$E75,CHOOSE({1,2},Emissionsfaktoren!$A$30:$A$504&amp;Emissionsfaktoren!$B$30:$B$504&amp;Emissionsfaktoren!$C$30:$C$504,Emissionsfaktoren!$E$30:$E$504),2,0),"")))</f>
        <v/>
      </c>
      <c r="N75" s="689" t="str" cm="1">
        <f t="array" ref="N75">IF(H75=0,"",(IFERROR(VLOOKUP($D75&amp;H75&amp;$E75,CHOOSE({1,2},Emissionsfaktoren!$A$30:$A$504&amp;Emissionsfaktoren!$B$30:$B$504&amp;Emissionsfaktoren!$C$30:$C$504,Emissionsfaktoren!$E$30:$E$504),2,0),"")))</f>
        <v/>
      </c>
      <c r="O75" s="689" t="str" cm="1">
        <f t="array" ref="O75">IF(I75=0,"",(IFERROR(VLOOKUP($D75&amp;I75&amp;$E75,CHOOSE({1,2},Emissionsfaktoren!$A$30:$A$504&amp;Emissionsfaktoren!$B$30:$B$504&amp;Emissionsfaktoren!$C$30:$C$504,Emissionsfaktoren!$E$30:$E$504),2,0),"")))</f>
        <v/>
      </c>
      <c r="P75" s="689" t="str" cm="1">
        <f t="array" ref="P75">IF(J75=0,"",(IFERROR(VLOOKUP($D75&amp;J75&amp;$E75,CHOOSE({1,2},Emissionsfaktoren!$A$30:$A$504&amp;Emissionsfaktoren!$B$30:$B$504&amp;Emissionsfaktoren!$C$30:$C$504,Emissionsfaktoren!$E$30:$E$504),2,0),"")))</f>
        <v/>
      </c>
      <c r="Q75" s="689" t="str" cm="1">
        <f t="array" ref="Q75">IF(K75=0,"",(IFERROR(VLOOKUP($D75&amp;K75&amp;$E75,CHOOSE({1,2},Emissionsfaktoren!$A$30:$A$504&amp;Emissionsfaktoren!$B$30:$B$504&amp;Emissionsfaktoren!$C$30:$C$504,Emissionsfaktoren!$E$30:$E$504),2,0),"")))</f>
        <v/>
      </c>
      <c r="R75" s="640" t="str">
        <f>IFERROR(L75*'3.1 Bezogene Güter'!C24,"")</f>
        <v/>
      </c>
      <c r="S75" s="430" t="str">
        <f>IFERROR(M75*'3.1 Bezogene Güter'!D24,"")</f>
        <v/>
      </c>
      <c r="T75" s="430" t="str">
        <f>IFERROR(N75*'3.1 Bezogene Güter'!E24,"")</f>
        <v/>
      </c>
      <c r="U75" s="430" t="str">
        <f>IFERROR(O75*'3.1 Bezogene Güter'!F24,"")</f>
        <v/>
      </c>
      <c r="V75" s="430" t="str">
        <f>IFERROR(P75*'3.1 Bezogene Güter'!G24,"")</f>
        <v/>
      </c>
      <c r="W75" s="431" t="str">
        <f>IFERROR(Q75*'3.1 Bezogene Güter'!H24,"")</f>
        <v/>
      </c>
    </row>
    <row r="76" spans="1:23" ht="19.350000000000001" customHeight="1" x14ac:dyDescent="0.2">
      <c r="A76" s="886"/>
      <c r="B76" s="865" t="s">
        <v>46</v>
      </c>
      <c r="C76" s="688" t="s">
        <v>525</v>
      </c>
      <c r="D76" s="216"/>
      <c r="E76" s="216" t="s">
        <v>516</v>
      </c>
      <c r="F76" s="426">
        <f>IF(_xlfn.MAXIFS(Emissionsfaktoren!$B$30:$B$599,Emissionsfaktoren!$B$30:$B$599,"&lt;="&amp;F$11,Emissionsfaktoren!$A$30:$A$599,$D76,Emissionsfaktoren!$C$30:$C$599,$E76)&gt;0,
_xlfn.MAXIFS(Emissionsfaktoren!$B$30:$B$599,Emissionsfaktoren!$B$30:$B$599,"&lt;="&amp;F$11,Emissionsfaktoren!$A$30:$A$599,$D76,Emissionsfaktoren!$C$30:$C$599,$E76),
_xlfn.MINIFS(Emissionsfaktoren!$B$30:$B$599,Emissionsfaktoren!$A$30:$A$599,$D76,Emissionsfaktoren!$C$30:$C$599,$E76))</f>
        <v>0</v>
      </c>
      <c r="G76" s="426">
        <f>IF(_xlfn.MAXIFS(Emissionsfaktoren!$B$30:$B$599,Emissionsfaktoren!$B$30:$B$599,"&lt;="&amp;G$11,Emissionsfaktoren!$A$30:$A$599,$D76,Emissionsfaktoren!$C$30:$C$599,$E76)&gt;0,
_xlfn.MAXIFS(Emissionsfaktoren!$B$30:$B$599,Emissionsfaktoren!$B$30:$B$599,"&lt;="&amp;G$11,Emissionsfaktoren!$A$30:$A$599,$D76,Emissionsfaktoren!$C$30:$C$599,$E76),
_xlfn.MINIFS(Emissionsfaktoren!$B$30:$B$599,Emissionsfaktoren!$A$30:$A$599,$D76,Emissionsfaktoren!$C$30:$C$599,$E76))</f>
        <v>0</v>
      </c>
      <c r="H76" s="426">
        <f>IF(_xlfn.MAXIFS(Emissionsfaktoren!$B$30:$B$599,Emissionsfaktoren!$B$30:$B$599,"&lt;="&amp;H$11,Emissionsfaktoren!$A$30:$A$599,$D76,Emissionsfaktoren!$C$30:$C$599,$E76)&gt;0,
_xlfn.MAXIFS(Emissionsfaktoren!$B$30:$B$599,Emissionsfaktoren!$B$30:$B$599,"&lt;="&amp;H$11,Emissionsfaktoren!$A$30:$A$599,$D76,Emissionsfaktoren!$C$30:$C$599,$E76),
_xlfn.MINIFS(Emissionsfaktoren!$B$30:$B$599,Emissionsfaktoren!$A$30:$A$599,$D76,Emissionsfaktoren!$C$30:$C$599,$E76))</f>
        <v>0</v>
      </c>
      <c r="I76" s="426">
        <f>IF(_xlfn.MAXIFS(Emissionsfaktoren!$B$30:$B$599,Emissionsfaktoren!$B$30:$B$599,"&lt;="&amp;I$11,Emissionsfaktoren!$A$30:$A$599,$D76,Emissionsfaktoren!$C$30:$C$599,$E76)&gt;0,
_xlfn.MAXIFS(Emissionsfaktoren!$B$30:$B$599,Emissionsfaktoren!$B$30:$B$599,"&lt;="&amp;I$11,Emissionsfaktoren!$A$30:$A$599,$D76,Emissionsfaktoren!$C$30:$C$599,$E76),
_xlfn.MINIFS(Emissionsfaktoren!$B$30:$B$599,Emissionsfaktoren!$A$30:$A$599,$D76,Emissionsfaktoren!$C$30:$C$599,$E76))</f>
        <v>0</v>
      </c>
      <c r="J76" s="426">
        <f>IF(_xlfn.MAXIFS(Emissionsfaktoren!$B$30:$B$599,Emissionsfaktoren!$B$30:$B$599,"&lt;="&amp;J$11,Emissionsfaktoren!$A$30:$A$599,$D76,Emissionsfaktoren!$C$30:$C$599,$E76)&gt;0,
_xlfn.MAXIFS(Emissionsfaktoren!$B$30:$B$599,Emissionsfaktoren!$B$30:$B$599,"&lt;="&amp;J$11,Emissionsfaktoren!$A$30:$A$599,$D76,Emissionsfaktoren!$C$30:$C$599,$E76),
_xlfn.MINIFS(Emissionsfaktoren!$B$30:$B$599,Emissionsfaktoren!$A$30:$A$599,$D76,Emissionsfaktoren!$C$30:$C$599,$E76))</f>
        <v>0</v>
      </c>
      <c r="K76" s="601">
        <f>IF(_xlfn.MAXIFS(Emissionsfaktoren!$B$30:$B$599,Emissionsfaktoren!$B$30:$B$599,"&lt;="&amp;K$11,Emissionsfaktoren!$A$30:$A$599,$D76,Emissionsfaktoren!$C$30:$C$599,$E76)&gt;0,
_xlfn.MAXIFS(Emissionsfaktoren!$B$30:$B$599,Emissionsfaktoren!$B$30:$B$599,"&lt;="&amp;K$11,Emissionsfaktoren!$A$30:$A$599,$D76,Emissionsfaktoren!$C$30:$C$599,$E76),
_xlfn.MINIFS(Emissionsfaktoren!$B$30:$B$599,Emissionsfaktoren!$A$30:$A$599,$D76,Emissionsfaktoren!$C$30:$C$599,$E76))</f>
        <v>0</v>
      </c>
      <c r="L76" s="647" t="str" cm="1">
        <f t="array" ref="L76">IF(F76=0,"",(IFERROR(VLOOKUP($D76&amp;F76&amp;$E76,CHOOSE({1,2},Emissionsfaktoren!$A$30:$A$504&amp;Emissionsfaktoren!$B$30:$B$504&amp;Emissionsfaktoren!$C$30:$C$504,Emissionsfaktoren!$E$30:$E$504),2,0),"")))</f>
        <v/>
      </c>
      <c r="M76" s="647" t="str" cm="1">
        <f t="array" ref="M76">IF(G76=0,"",(IFERROR(VLOOKUP($D76&amp;G76&amp;$E76,CHOOSE({1,2},Emissionsfaktoren!$A$30:$A$504&amp;Emissionsfaktoren!$B$30:$B$504&amp;Emissionsfaktoren!$C$30:$C$504,Emissionsfaktoren!$E$30:$E$504),2,0),"")))</f>
        <v/>
      </c>
      <c r="N76" s="647" t="str" cm="1">
        <f t="array" ref="N76">IF(H76=0,"",(IFERROR(VLOOKUP($D76&amp;H76&amp;$E76,CHOOSE({1,2},Emissionsfaktoren!$A$30:$A$504&amp;Emissionsfaktoren!$B$30:$B$504&amp;Emissionsfaktoren!$C$30:$C$504,Emissionsfaktoren!$E$30:$E$504),2,0),"")))</f>
        <v/>
      </c>
      <c r="O76" s="647" t="str" cm="1">
        <f t="array" ref="O76">IF(I76=0,"",(IFERROR(VLOOKUP($D76&amp;I76&amp;$E76,CHOOSE({1,2},Emissionsfaktoren!$A$30:$A$504&amp;Emissionsfaktoren!$B$30:$B$504&amp;Emissionsfaktoren!$C$30:$C$504,Emissionsfaktoren!$E$30:$E$504),2,0),"")))</f>
        <v/>
      </c>
      <c r="P76" s="647" t="str" cm="1">
        <f t="array" ref="P76">IF(J76=0,"",(IFERROR(VLOOKUP($D76&amp;J76&amp;$E76,CHOOSE({1,2},Emissionsfaktoren!$A$30:$A$504&amp;Emissionsfaktoren!$B$30:$B$504&amp;Emissionsfaktoren!$C$30:$C$504,Emissionsfaktoren!$E$30:$E$504),2,0),"")))</f>
        <v/>
      </c>
      <c r="Q76" s="684" t="str" cm="1">
        <f t="array" ref="Q76">IF(K76=0,"",(IFERROR(VLOOKUP($D76&amp;K76&amp;$E76,CHOOSE({1,2},Emissionsfaktoren!$A$30:$A$504&amp;Emissionsfaktoren!$B$30:$B$504&amp;Emissionsfaktoren!$C$30:$C$504,Emissionsfaktoren!$E$30:$E$504),2,0),"")))</f>
        <v/>
      </c>
      <c r="R76" s="339" t="str">
        <f>IFERROR(L76*'3.2 Kapitalgüter'!C15,"")</f>
        <v/>
      </c>
      <c r="S76" s="638" t="str">
        <f>IFERROR(M76*'3.2 Kapitalgüter'!D15,"")</f>
        <v/>
      </c>
      <c r="T76" s="638" t="str">
        <f>IFERROR(N76*'3.2 Kapitalgüter'!E15,"")</f>
        <v/>
      </c>
      <c r="U76" s="638" t="str">
        <f>IFERROR(O76*'3.2 Kapitalgüter'!F15,"")</f>
        <v/>
      </c>
      <c r="V76" s="638" t="str">
        <f>IFERROR(P76*'3.2 Kapitalgüter'!G15,"")</f>
        <v/>
      </c>
      <c r="W76" s="690" t="str">
        <f>IFERROR(Q76*'3.2 Kapitalgüter'!H15,"")</f>
        <v/>
      </c>
    </row>
    <row r="77" spans="1:23" ht="19.350000000000001" customHeight="1" x14ac:dyDescent="0.2">
      <c r="A77" s="886"/>
      <c r="B77" s="866"/>
      <c r="C77" s="510" t="s">
        <v>526</v>
      </c>
      <c r="D77" s="140"/>
      <c r="E77" s="140" t="s">
        <v>516</v>
      </c>
      <c r="F77" s="393">
        <f>IF(_xlfn.MAXIFS(Emissionsfaktoren!$B$30:$B$599,Emissionsfaktoren!$B$30:$B$599,"&lt;="&amp;F$11,Emissionsfaktoren!$A$30:$A$599,$D77,Emissionsfaktoren!$C$30:$C$599,$E77)&gt;0,
_xlfn.MAXIFS(Emissionsfaktoren!$B$30:$B$599,Emissionsfaktoren!$B$30:$B$599,"&lt;="&amp;F$11,Emissionsfaktoren!$A$30:$A$599,$D77,Emissionsfaktoren!$C$30:$C$599,$E77),
_xlfn.MINIFS(Emissionsfaktoren!$B$30:$B$599,Emissionsfaktoren!$A$30:$A$599,$D77,Emissionsfaktoren!$C$30:$C$599,$E77))</f>
        <v>0</v>
      </c>
      <c r="G77" s="393">
        <f>IF(_xlfn.MAXIFS(Emissionsfaktoren!$B$30:$B$599,Emissionsfaktoren!$B$30:$B$599,"&lt;="&amp;G$11,Emissionsfaktoren!$A$30:$A$599,$D77,Emissionsfaktoren!$C$30:$C$599,$E77)&gt;0,
_xlfn.MAXIFS(Emissionsfaktoren!$B$30:$B$599,Emissionsfaktoren!$B$30:$B$599,"&lt;="&amp;G$11,Emissionsfaktoren!$A$30:$A$599,$D77,Emissionsfaktoren!$C$30:$C$599,$E77),
_xlfn.MINIFS(Emissionsfaktoren!$B$30:$B$599,Emissionsfaktoren!$A$30:$A$599,$D77,Emissionsfaktoren!$C$30:$C$599,$E77))</f>
        <v>0</v>
      </c>
      <c r="H77" s="393">
        <f>IF(_xlfn.MAXIFS(Emissionsfaktoren!$B$30:$B$599,Emissionsfaktoren!$B$30:$B$599,"&lt;="&amp;H$11,Emissionsfaktoren!$A$30:$A$599,$D77,Emissionsfaktoren!$C$30:$C$599,$E77)&gt;0,
_xlfn.MAXIFS(Emissionsfaktoren!$B$30:$B$599,Emissionsfaktoren!$B$30:$B$599,"&lt;="&amp;H$11,Emissionsfaktoren!$A$30:$A$599,$D77,Emissionsfaktoren!$C$30:$C$599,$E77),
_xlfn.MINIFS(Emissionsfaktoren!$B$30:$B$599,Emissionsfaktoren!$A$30:$A$599,$D77,Emissionsfaktoren!$C$30:$C$599,$E77))</f>
        <v>0</v>
      </c>
      <c r="I77" s="393">
        <f>IF(_xlfn.MAXIFS(Emissionsfaktoren!$B$30:$B$599,Emissionsfaktoren!$B$30:$B$599,"&lt;="&amp;I$11,Emissionsfaktoren!$A$30:$A$599,$D77,Emissionsfaktoren!$C$30:$C$599,$E77)&gt;0,
_xlfn.MAXIFS(Emissionsfaktoren!$B$30:$B$599,Emissionsfaktoren!$B$30:$B$599,"&lt;="&amp;I$11,Emissionsfaktoren!$A$30:$A$599,$D77,Emissionsfaktoren!$C$30:$C$599,$E77),
_xlfn.MINIFS(Emissionsfaktoren!$B$30:$B$599,Emissionsfaktoren!$A$30:$A$599,$D77,Emissionsfaktoren!$C$30:$C$599,$E77))</f>
        <v>0</v>
      </c>
      <c r="J77" s="393">
        <f>IF(_xlfn.MAXIFS(Emissionsfaktoren!$B$30:$B$599,Emissionsfaktoren!$B$30:$B$599,"&lt;="&amp;J$11,Emissionsfaktoren!$A$30:$A$599,$D77,Emissionsfaktoren!$C$30:$C$599,$E77)&gt;0,
_xlfn.MAXIFS(Emissionsfaktoren!$B$30:$B$599,Emissionsfaktoren!$B$30:$B$599,"&lt;="&amp;J$11,Emissionsfaktoren!$A$30:$A$599,$D77,Emissionsfaktoren!$C$30:$C$599,$E77),
_xlfn.MINIFS(Emissionsfaktoren!$B$30:$B$599,Emissionsfaktoren!$A$30:$A$599,$D77,Emissionsfaktoren!$C$30:$C$599,$E77))</f>
        <v>0</v>
      </c>
      <c r="K77" s="599">
        <f>IF(_xlfn.MAXIFS(Emissionsfaktoren!$B$30:$B$599,Emissionsfaktoren!$B$30:$B$599,"&lt;="&amp;K$11,Emissionsfaktoren!$A$30:$A$599,$D77,Emissionsfaktoren!$C$30:$C$599,$E77)&gt;0,
_xlfn.MAXIFS(Emissionsfaktoren!$B$30:$B$599,Emissionsfaktoren!$B$30:$B$599,"&lt;="&amp;K$11,Emissionsfaktoren!$A$30:$A$599,$D77,Emissionsfaktoren!$C$30:$C$599,$E77),
_xlfn.MINIFS(Emissionsfaktoren!$B$30:$B$599,Emissionsfaktoren!$A$30:$A$599,$D77,Emissionsfaktoren!$C$30:$C$599,$E77))</f>
        <v>0</v>
      </c>
      <c r="L77" s="653" t="str" cm="1">
        <f t="array" ref="L77">IF(F77=0,"",(IFERROR(VLOOKUP($D77&amp;F77&amp;$E77,CHOOSE({1,2},Emissionsfaktoren!$A$30:$A$504&amp;Emissionsfaktoren!$B$30:$B$504&amp;Emissionsfaktoren!$C$30:$C$504,Emissionsfaktoren!$E$30:$E$504),2,0),"")))</f>
        <v/>
      </c>
      <c r="M77" s="653" t="str" cm="1">
        <f t="array" ref="M77">IF(G77=0,"",(IFERROR(VLOOKUP($D77&amp;G77&amp;$E77,CHOOSE({1,2},Emissionsfaktoren!$A$30:$A$504&amp;Emissionsfaktoren!$B$30:$B$504&amp;Emissionsfaktoren!$C$30:$C$504,Emissionsfaktoren!$E$30:$E$504),2,0),"")))</f>
        <v/>
      </c>
      <c r="N77" s="653" t="str" cm="1">
        <f t="array" ref="N77">IF(H77=0,"",(IFERROR(VLOOKUP($D77&amp;H77&amp;$E77,CHOOSE({1,2},Emissionsfaktoren!$A$30:$A$504&amp;Emissionsfaktoren!$B$30:$B$504&amp;Emissionsfaktoren!$C$30:$C$504,Emissionsfaktoren!$E$30:$E$504),2,0),"")))</f>
        <v/>
      </c>
      <c r="O77" s="653" t="str" cm="1">
        <f t="array" ref="O77">IF(I77=0,"",(IFERROR(VLOOKUP($D77&amp;I77&amp;$E77,CHOOSE({1,2},Emissionsfaktoren!$A$30:$A$504&amp;Emissionsfaktoren!$B$30:$B$504&amp;Emissionsfaktoren!$C$30:$C$504,Emissionsfaktoren!$E$30:$E$504),2,0),"")))</f>
        <v/>
      </c>
      <c r="P77" s="653" t="str" cm="1">
        <f t="array" ref="P77">IF(J77=0,"",(IFERROR(VLOOKUP($D77&amp;J77&amp;$E77,CHOOSE({1,2},Emissionsfaktoren!$A$30:$A$504&amp;Emissionsfaktoren!$B$30:$B$504&amp;Emissionsfaktoren!$C$30:$C$504,Emissionsfaktoren!$E$30:$E$504),2,0),"")))</f>
        <v/>
      </c>
      <c r="Q77" s="683" t="str" cm="1">
        <f t="array" ref="Q77">IF(K77=0,"",(IFERROR(VLOOKUP($D77&amp;K77&amp;$E77,CHOOSE({1,2},Emissionsfaktoren!$A$30:$A$504&amp;Emissionsfaktoren!$B$30:$B$504&amp;Emissionsfaktoren!$C$30:$C$504,Emissionsfaktoren!$E$30:$E$504),2,0),"")))</f>
        <v/>
      </c>
      <c r="R77" s="340" t="str">
        <f>IFERROR(L77*'3.2 Kapitalgüter'!C16,"")</f>
        <v/>
      </c>
      <c r="S77" s="637" t="str">
        <f>IFERROR(M77*'3.2 Kapitalgüter'!D16,"")</f>
        <v/>
      </c>
      <c r="T77" s="637" t="str">
        <f>IFERROR(N77*'3.2 Kapitalgüter'!E16,"")</f>
        <v/>
      </c>
      <c r="U77" s="637" t="str">
        <f>IFERROR(O77*'3.2 Kapitalgüter'!F16,"")</f>
        <v/>
      </c>
      <c r="V77" s="637" t="str">
        <f>IFERROR(P77*'3.2 Kapitalgüter'!G16,"")</f>
        <v/>
      </c>
      <c r="W77" s="691" t="str">
        <f>IFERROR(Q77*'3.2 Kapitalgüter'!H16,"")</f>
        <v/>
      </c>
    </row>
    <row r="78" spans="1:23" ht="19.350000000000001" customHeight="1" x14ac:dyDescent="0.2">
      <c r="A78" s="886"/>
      <c r="B78" s="866"/>
      <c r="C78" s="510" t="s">
        <v>527</v>
      </c>
      <c r="D78" s="140"/>
      <c r="E78" s="140" t="s">
        <v>516</v>
      </c>
      <c r="F78" s="393">
        <f>IF(_xlfn.MAXIFS(Emissionsfaktoren!$B$30:$B$599,Emissionsfaktoren!$B$30:$B$599,"&lt;="&amp;F$11,Emissionsfaktoren!$A$30:$A$599,$D78,Emissionsfaktoren!$C$30:$C$599,$E78)&gt;0,
_xlfn.MAXIFS(Emissionsfaktoren!$B$30:$B$599,Emissionsfaktoren!$B$30:$B$599,"&lt;="&amp;F$11,Emissionsfaktoren!$A$30:$A$599,$D78,Emissionsfaktoren!$C$30:$C$599,$E78),
_xlfn.MINIFS(Emissionsfaktoren!$B$30:$B$599,Emissionsfaktoren!$A$30:$A$599,$D78,Emissionsfaktoren!$C$30:$C$599,$E78))</f>
        <v>0</v>
      </c>
      <c r="G78" s="393">
        <f>IF(_xlfn.MAXIFS(Emissionsfaktoren!$B$30:$B$599,Emissionsfaktoren!$B$30:$B$599,"&lt;="&amp;G$11,Emissionsfaktoren!$A$30:$A$599,$D78,Emissionsfaktoren!$C$30:$C$599,$E78)&gt;0,
_xlfn.MAXIFS(Emissionsfaktoren!$B$30:$B$599,Emissionsfaktoren!$B$30:$B$599,"&lt;="&amp;G$11,Emissionsfaktoren!$A$30:$A$599,$D78,Emissionsfaktoren!$C$30:$C$599,$E78),
_xlfn.MINIFS(Emissionsfaktoren!$B$30:$B$599,Emissionsfaktoren!$A$30:$A$599,$D78,Emissionsfaktoren!$C$30:$C$599,$E78))</f>
        <v>0</v>
      </c>
      <c r="H78" s="393">
        <f>IF(_xlfn.MAXIFS(Emissionsfaktoren!$B$30:$B$599,Emissionsfaktoren!$B$30:$B$599,"&lt;="&amp;H$11,Emissionsfaktoren!$A$30:$A$599,$D78,Emissionsfaktoren!$C$30:$C$599,$E78)&gt;0,
_xlfn.MAXIFS(Emissionsfaktoren!$B$30:$B$599,Emissionsfaktoren!$B$30:$B$599,"&lt;="&amp;H$11,Emissionsfaktoren!$A$30:$A$599,$D78,Emissionsfaktoren!$C$30:$C$599,$E78),
_xlfn.MINIFS(Emissionsfaktoren!$B$30:$B$599,Emissionsfaktoren!$A$30:$A$599,$D78,Emissionsfaktoren!$C$30:$C$599,$E78))</f>
        <v>0</v>
      </c>
      <c r="I78" s="393">
        <f>IF(_xlfn.MAXIFS(Emissionsfaktoren!$B$30:$B$599,Emissionsfaktoren!$B$30:$B$599,"&lt;="&amp;I$11,Emissionsfaktoren!$A$30:$A$599,$D78,Emissionsfaktoren!$C$30:$C$599,$E78)&gt;0,
_xlfn.MAXIFS(Emissionsfaktoren!$B$30:$B$599,Emissionsfaktoren!$B$30:$B$599,"&lt;="&amp;I$11,Emissionsfaktoren!$A$30:$A$599,$D78,Emissionsfaktoren!$C$30:$C$599,$E78),
_xlfn.MINIFS(Emissionsfaktoren!$B$30:$B$599,Emissionsfaktoren!$A$30:$A$599,$D78,Emissionsfaktoren!$C$30:$C$599,$E78))</f>
        <v>0</v>
      </c>
      <c r="J78" s="393">
        <f>IF(_xlfn.MAXIFS(Emissionsfaktoren!$B$30:$B$599,Emissionsfaktoren!$B$30:$B$599,"&lt;="&amp;J$11,Emissionsfaktoren!$A$30:$A$599,$D78,Emissionsfaktoren!$C$30:$C$599,$E78)&gt;0,
_xlfn.MAXIFS(Emissionsfaktoren!$B$30:$B$599,Emissionsfaktoren!$B$30:$B$599,"&lt;="&amp;J$11,Emissionsfaktoren!$A$30:$A$599,$D78,Emissionsfaktoren!$C$30:$C$599,$E78),
_xlfn.MINIFS(Emissionsfaktoren!$B$30:$B$599,Emissionsfaktoren!$A$30:$A$599,$D78,Emissionsfaktoren!$C$30:$C$599,$E78))</f>
        <v>0</v>
      </c>
      <c r="K78" s="599">
        <f>IF(_xlfn.MAXIFS(Emissionsfaktoren!$B$30:$B$599,Emissionsfaktoren!$B$30:$B$599,"&lt;="&amp;K$11,Emissionsfaktoren!$A$30:$A$599,$D78,Emissionsfaktoren!$C$30:$C$599,$E78)&gt;0,
_xlfn.MAXIFS(Emissionsfaktoren!$B$30:$B$599,Emissionsfaktoren!$B$30:$B$599,"&lt;="&amp;K$11,Emissionsfaktoren!$A$30:$A$599,$D78,Emissionsfaktoren!$C$30:$C$599,$E78),
_xlfn.MINIFS(Emissionsfaktoren!$B$30:$B$599,Emissionsfaktoren!$A$30:$A$599,$D78,Emissionsfaktoren!$C$30:$C$599,$E78))</f>
        <v>0</v>
      </c>
      <c r="L78" s="653" t="str" cm="1">
        <f t="array" ref="L78">IF(F78=0,"",(IFERROR(VLOOKUP($D78&amp;F78&amp;$E78,CHOOSE({1,2},Emissionsfaktoren!$A$30:$A$504&amp;Emissionsfaktoren!$B$30:$B$504&amp;Emissionsfaktoren!$C$30:$C$504,Emissionsfaktoren!$E$30:$E$504),2,0),"")))</f>
        <v/>
      </c>
      <c r="M78" s="653" t="str" cm="1">
        <f t="array" ref="M78">IF(G78=0,"",(IFERROR(VLOOKUP($D78&amp;G78&amp;$E78,CHOOSE({1,2},Emissionsfaktoren!$A$30:$A$504&amp;Emissionsfaktoren!$B$30:$B$504&amp;Emissionsfaktoren!$C$30:$C$504,Emissionsfaktoren!$E$30:$E$504),2,0),"")))</f>
        <v/>
      </c>
      <c r="N78" s="653" t="str" cm="1">
        <f t="array" ref="N78">IF(H78=0,"",(IFERROR(VLOOKUP($D78&amp;H78&amp;$E78,CHOOSE({1,2},Emissionsfaktoren!$A$30:$A$504&amp;Emissionsfaktoren!$B$30:$B$504&amp;Emissionsfaktoren!$C$30:$C$504,Emissionsfaktoren!$E$30:$E$504),2,0),"")))</f>
        <v/>
      </c>
      <c r="O78" s="653" t="str" cm="1">
        <f t="array" ref="O78">IF(I78=0,"",(IFERROR(VLOOKUP($D78&amp;I78&amp;$E78,CHOOSE({1,2},Emissionsfaktoren!$A$30:$A$504&amp;Emissionsfaktoren!$B$30:$B$504&amp;Emissionsfaktoren!$C$30:$C$504,Emissionsfaktoren!$E$30:$E$504),2,0),"")))</f>
        <v/>
      </c>
      <c r="P78" s="653" t="str" cm="1">
        <f t="array" ref="P78">IF(J78=0,"",(IFERROR(VLOOKUP($D78&amp;J78&amp;$E78,CHOOSE({1,2},Emissionsfaktoren!$A$30:$A$504&amp;Emissionsfaktoren!$B$30:$B$504&amp;Emissionsfaktoren!$C$30:$C$504,Emissionsfaktoren!$E$30:$E$504),2,0),"")))</f>
        <v/>
      </c>
      <c r="Q78" s="683" t="str" cm="1">
        <f t="array" ref="Q78">IF(K78=0,"",(IFERROR(VLOOKUP($D78&amp;K78&amp;$E78,CHOOSE({1,2},Emissionsfaktoren!$A$30:$A$504&amp;Emissionsfaktoren!$B$30:$B$504&amp;Emissionsfaktoren!$C$30:$C$504,Emissionsfaktoren!$E$30:$E$504),2,0),"")))</f>
        <v/>
      </c>
      <c r="R78" s="340" t="str">
        <f>IFERROR(L78*'3.2 Kapitalgüter'!C17,"")</f>
        <v/>
      </c>
      <c r="S78" s="637" t="str">
        <f>IFERROR(M78*'3.2 Kapitalgüter'!D17,"")</f>
        <v/>
      </c>
      <c r="T78" s="637" t="str">
        <f>IFERROR(N78*'3.2 Kapitalgüter'!E17,"")</f>
        <v/>
      </c>
      <c r="U78" s="637" t="str">
        <f>IFERROR(O78*'3.2 Kapitalgüter'!F17,"")</f>
        <v/>
      </c>
      <c r="V78" s="637" t="str">
        <f>IFERROR(P78*'3.2 Kapitalgüter'!G17,"")</f>
        <v/>
      </c>
      <c r="W78" s="691" t="str">
        <f>IFERROR(Q78*'3.2 Kapitalgüter'!H17,"")</f>
        <v/>
      </c>
    </row>
    <row r="79" spans="1:23" ht="19.350000000000001" customHeight="1" x14ac:dyDescent="0.2">
      <c r="A79" s="886"/>
      <c r="B79" s="866"/>
      <c r="C79" s="510" t="s">
        <v>528</v>
      </c>
      <c r="D79" s="140"/>
      <c r="E79" s="140" t="s">
        <v>516</v>
      </c>
      <c r="F79" s="393">
        <f>IF(_xlfn.MAXIFS(Emissionsfaktoren!$B$30:$B$599,Emissionsfaktoren!$B$30:$B$599,"&lt;="&amp;F$11,Emissionsfaktoren!$A$30:$A$599,$D79,Emissionsfaktoren!$C$30:$C$599,$E79)&gt;0,
_xlfn.MAXIFS(Emissionsfaktoren!$B$30:$B$599,Emissionsfaktoren!$B$30:$B$599,"&lt;="&amp;F$11,Emissionsfaktoren!$A$30:$A$599,$D79,Emissionsfaktoren!$C$30:$C$599,$E79),
_xlfn.MINIFS(Emissionsfaktoren!$B$30:$B$599,Emissionsfaktoren!$A$30:$A$599,$D79,Emissionsfaktoren!$C$30:$C$599,$E79))</f>
        <v>0</v>
      </c>
      <c r="G79" s="393">
        <f>IF(_xlfn.MAXIFS(Emissionsfaktoren!$B$30:$B$599,Emissionsfaktoren!$B$30:$B$599,"&lt;="&amp;G$11,Emissionsfaktoren!$A$30:$A$599,$D79,Emissionsfaktoren!$C$30:$C$599,$E79)&gt;0,
_xlfn.MAXIFS(Emissionsfaktoren!$B$30:$B$599,Emissionsfaktoren!$B$30:$B$599,"&lt;="&amp;G$11,Emissionsfaktoren!$A$30:$A$599,$D79,Emissionsfaktoren!$C$30:$C$599,$E79),
_xlfn.MINIFS(Emissionsfaktoren!$B$30:$B$599,Emissionsfaktoren!$A$30:$A$599,$D79,Emissionsfaktoren!$C$30:$C$599,$E79))</f>
        <v>0</v>
      </c>
      <c r="H79" s="393">
        <f>IF(_xlfn.MAXIFS(Emissionsfaktoren!$B$30:$B$599,Emissionsfaktoren!$B$30:$B$599,"&lt;="&amp;H$11,Emissionsfaktoren!$A$30:$A$599,$D79,Emissionsfaktoren!$C$30:$C$599,$E79)&gt;0,
_xlfn.MAXIFS(Emissionsfaktoren!$B$30:$B$599,Emissionsfaktoren!$B$30:$B$599,"&lt;="&amp;H$11,Emissionsfaktoren!$A$30:$A$599,$D79,Emissionsfaktoren!$C$30:$C$599,$E79),
_xlfn.MINIFS(Emissionsfaktoren!$B$30:$B$599,Emissionsfaktoren!$A$30:$A$599,$D79,Emissionsfaktoren!$C$30:$C$599,$E79))</f>
        <v>0</v>
      </c>
      <c r="I79" s="393">
        <f>IF(_xlfn.MAXIFS(Emissionsfaktoren!$B$30:$B$599,Emissionsfaktoren!$B$30:$B$599,"&lt;="&amp;I$11,Emissionsfaktoren!$A$30:$A$599,$D79,Emissionsfaktoren!$C$30:$C$599,$E79)&gt;0,
_xlfn.MAXIFS(Emissionsfaktoren!$B$30:$B$599,Emissionsfaktoren!$B$30:$B$599,"&lt;="&amp;I$11,Emissionsfaktoren!$A$30:$A$599,$D79,Emissionsfaktoren!$C$30:$C$599,$E79),
_xlfn.MINIFS(Emissionsfaktoren!$B$30:$B$599,Emissionsfaktoren!$A$30:$A$599,$D79,Emissionsfaktoren!$C$30:$C$599,$E79))</f>
        <v>0</v>
      </c>
      <c r="J79" s="393">
        <f>IF(_xlfn.MAXIFS(Emissionsfaktoren!$B$30:$B$599,Emissionsfaktoren!$B$30:$B$599,"&lt;="&amp;J$11,Emissionsfaktoren!$A$30:$A$599,$D79,Emissionsfaktoren!$C$30:$C$599,$E79)&gt;0,
_xlfn.MAXIFS(Emissionsfaktoren!$B$30:$B$599,Emissionsfaktoren!$B$30:$B$599,"&lt;="&amp;J$11,Emissionsfaktoren!$A$30:$A$599,$D79,Emissionsfaktoren!$C$30:$C$599,$E79),
_xlfn.MINIFS(Emissionsfaktoren!$B$30:$B$599,Emissionsfaktoren!$A$30:$A$599,$D79,Emissionsfaktoren!$C$30:$C$599,$E79))</f>
        <v>0</v>
      </c>
      <c r="K79" s="599">
        <f>IF(_xlfn.MAXIFS(Emissionsfaktoren!$B$30:$B$599,Emissionsfaktoren!$B$30:$B$599,"&lt;="&amp;K$11,Emissionsfaktoren!$A$30:$A$599,$D79,Emissionsfaktoren!$C$30:$C$599,$E79)&gt;0,
_xlfn.MAXIFS(Emissionsfaktoren!$B$30:$B$599,Emissionsfaktoren!$B$30:$B$599,"&lt;="&amp;K$11,Emissionsfaktoren!$A$30:$A$599,$D79,Emissionsfaktoren!$C$30:$C$599,$E79),
_xlfn.MINIFS(Emissionsfaktoren!$B$30:$B$599,Emissionsfaktoren!$A$30:$A$599,$D79,Emissionsfaktoren!$C$30:$C$599,$E79))</f>
        <v>0</v>
      </c>
      <c r="L79" s="653" t="str" cm="1">
        <f t="array" ref="L79">IF(F79=0,"",(IFERROR(VLOOKUP($D79&amp;F79&amp;$E79,CHOOSE({1,2},Emissionsfaktoren!$A$30:$A$504&amp;Emissionsfaktoren!$B$30:$B$504&amp;Emissionsfaktoren!$C$30:$C$504,Emissionsfaktoren!$E$30:$E$504),2,0),"")))</f>
        <v/>
      </c>
      <c r="M79" s="653" t="str" cm="1">
        <f t="array" ref="M79">IF(G79=0,"",(IFERROR(VLOOKUP($D79&amp;G79&amp;$E79,CHOOSE({1,2},Emissionsfaktoren!$A$30:$A$504&amp;Emissionsfaktoren!$B$30:$B$504&amp;Emissionsfaktoren!$C$30:$C$504,Emissionsfaktoren!$E$30:$E$504),2,0),"")))</f>
        <v/>
      </c>
      <c r="N79" s="653" t="str" cm="1">
        <f t="array" ref="N79">IF(H79=0,"",(IFERROR(VLOOKUP($D79&amp;H79&amp;$E79,CHOOSE({1,2},Emissionsfaktoren!$A$30:$A$504&amp;Emissionsfaktoren!$B$30:$B$504&amp;Emissionsfaktoren!$C$30:$C$504,Emissionsfaktoren!$E$30:$E$504),2,0),"")))</f>
        <v/>
      </c>
      <c r="O79" s="653" t="str" cm="1">
        <f t="array" ref="O79">IF(I79=0,"",(IFERROR(VLOOKUP($D79&amp;I79&amp;$E79,CHOOSE({1,2},Emissionsfaktoren!$A$30:$A$504&amp;Emissionsfaktoren!$B$30:$B$504&amp;Emissionsfaktoren!$C$30:$C$504,Emissionsfaktoren!$E$30:$E$504),2,0),"")))</f>
        <v/>
      </c>
      <c r="P79" s="653" t="str" cm="1">
        <f t="array" ref="P79">IF(J79=0,"",(IFERROR(VLOOKUP($D79&amp;J79&amp;$E79,CHOOSE({1,2},Emissionsfaktoren!$A$30:$A$504&amp;Emissionsfaktoren!$B$30:$B$504&amp;Emissionsfaktoren!$C$30:$C$504,Emissionsfaktoren!$E$30:$E$504),2,0),"")))</f>
        <v/>
      </c>
      <c r="Q79" s="683" t="str" cm="1">
        <f t="array" ref="Q79">IF(K79=0,"",(IFERROR(VLOOKUP($D79&amp;K79&amp;$E79,CHOOSE({1,2},Emissionsfaktoren!$A$30:$A$504&amp;Emissionsfaktoren!$B$30:$B$504&amp;Emissionsfaktoren!$C$30:$C$504,Emissionsfaktoren!$E$30:$E$504),2,0),"")))</f>
        <v/>
      </c>
      <c r="R79" s="340" t="str">
        <f>IFERROR(L79*'3.2 Kapitalgüter'!C18,"")</f>
        <v/>
      </c>
      <c r="S79" s="637" t="str">
        <f>IFERROR(M79*'3.2 Kapitalgüter'!D18,"")</f>
        <v/>
      </c>
      <c r="T79" s="637" t="str">
        <f>IFERROR(N79*'3.2 Kapitalgüter'!E18,"")</f>
        <v/>
      </c>
      <c r="U79" s="637" t="str">
        <f>IFERROR(O79*'3.2 Kapitalgüter'!F18,"")</f>
        <v/>
      </c>
      <c r="V79" s="637" t="str">
        <f>IFERROR(P79*'3.2 Kapitalgüter'!G18,"")</f>
        <v/>
      </c>
      <c r="W79" s="691" t="str">
        <f>IFERROR(Q79*'3.2 Kapitalgüter'!H18,"")</f>
        <v/>
      </c>
    </row>
    <row r="80" spans="1:23" ht="19.350000000000001" customHeight="1" x14ac:dyDescent="0.2">
      <c r="A80" s="886"/>
      <c r="B80" s="866"/>
      <c r="C80" s="510" t="s">
        <v>529</v>
      </c>
      <c r="D80" s="140"/>
      <c r="E80" s="140" t="s">
        <v>516</v>
      </c>
      <c r="F80" s="393">
        <f>IF(_xlfn.MAXIFS(Emissionsfaktoren!$B$30:$B$599,Emissionsfaktoren!$B$30:$B$599,"&lt;="&amp;F$11,Emissionsfaktoren!$A$30:$A$599,$D80,Emissionsfaktoren!$C$30:$C$599,$E80)&gt;0,
_xlfn.MAXIFS(Emissionsfaktoren!$B$30:$B$599,Emissionsfaktoren!$B$30:$B$599,"&lt;="&amp;F$11,Emissionsfaktoren!$A$30:$A$599,$D80,Emissionsfaktoren!$C$30:$C$599,$E80),
_xlfn.MINIFS(Emissionsfaktoren!$B$30:$B$599,Emissionsfaktoren!$A$30:$A$599,$D80,Emissionsfaktoren!$C$30:$C$599,$E80))</f>
        <v>0</v>
      </c>
      <c r="G80" s="393">
        <f>IF(_xlfn.MAXIFS(Emissionsfaktoren!$B$30:$B$599,Emissionsfaktoren!$B$30:$B$599,"&lt;="&amp;G$11,Emissionsfaktoren!$A$30:$A$599,$D80,Emissionsfaktoren!$C$30:$C$599,$E80)&gt;0,
_xlfn.MAXIFS(Emissionsfaktoren!$B$30:$B$599,Emissionsfaktoren!$B$30:$B$599,"&lt;="&amp;G$11,Emissionsfaktoren!$A$30:$A$599,$D80,Emissionsfaktoren!$C$30:$C$599,$E80),
_xlfn.MINIFS(Emissionsfaktoren!$B$30:$B$599,Emissionsfaktoren!$A$30:$A$599,$D80,Emissionsfaktoren!$C$30:$C$599,$E80))</f>
        <v>0</v>
      </c>
      <c r="H80" s="393">
        <f>IF(_xlfn.MAXIFS(Emissionsfaktoren!$B$30:$B$599,Emissionsfaktoren!$B$30:$B$599,"&lt;="&amp;H$11,Emissionsfaktoren!$A$30:$A$599,$D80,Emissionsfaktoren!$C$30:$C$599,$E80)&gt;0,
_xlfn.MAXIFS(Emissionsfaktoren!$B$30:$B$599,Emissionsfaktoren!$B$30:$B$599,"&lt;="&amp;H$11,Emissionsfaktoren!$A$30:$A$599,$D80,Emissionsfaktoren!$C$30:$C$599,$E80),
_xlfn.MINIFS(Emissionsfaktoren!$B$30:$B$599,Emissionsfaktoren!$A$30:$A$599,$D80,Emissionsfaktoren!$C$30:$C$599,$E80))</f>
        <v>0</v>
      </c>
      <c r="I80" s="393">
        <f>IF(_xlfn.MAXIFS(Emissionsfaktoren!$B$30:$B$599,Emissionsfaktoren!$B$30:$B$599,"&lt;="&amp;I$11,Emissionsfaktoren!$A$30:$A$599,$D80,Emissionsfaktoren!$C$30:$C$599,$E80)&gt;0,
_xlfn.MAXIFS(Emissionsfaktoren!$B$30:$B$599,Emissionsfaktoren!$B$30:$B$599,"&lt;="&amp;I$11,Emissionsfaktoren!$A$30:$A$599,$D80,Emissionsfaktoren!$C$30:$C$599,$E80),
_xlfn.MINIFS(Emissionsfaktoren!$B$30:$B$599,Emissionsfaktoren!$A$30:$A$599,$D80,Emissionsfaktoren!$C$30:$C$599,$E80))</f>
        <v>0</v>
      </c>
      <c r="J80" s="393">
        <f>IF(_xlfn.MAXIFS(Emissionsfaktoren!$B$30:$B$599,Emissionsfaktoren!$B$30:$B$599,"&lt;="&amp;J$11,Emissionsfaktoren!$A$30:$A$599,$D80,Emissionsfaktoren!$C$30:$C$599,$E80)&gt;0,
_xlfn.MAXIFS(Emissionsfaktoren!$B$30:$B$599,Emissionsfaktoren!$B$30:$B$599,"&lt;="&amp;J$11,Emissionsfaktoren!$A$30:$A$599,$D80,Emissionsfaktoren!$C$30:$C$599,$E80),
_xlfn.MINIFS(Emissionsfaktoren!$B$30:$B$599,Emissionsfaktoren!$A$30:$A$599,$D80,Emissionsfaktoren!$C$30:$C$599,$E80))</f>
        <v>0</v>
      </c>
      <c r="K80" s="599">
        <f>IF(_xlfn.MAXIFS(Emissionsfaktoren!$B$30:$B$599,Emissionsfaktoren!$B$30:$B$599,"&lt;="&amp;K$11,Emissionsfaktoren!$A$30:$A$599,$D80,Emissionsfaktoren!$C$30:$C$599,$E80)&gt;0,
_xlfn.MAXIFS(Emissionsfaktoren!$B$30:$B$599,Emissionsfaktoren!$B$30:$B$599,"&lt;="&amp;K$11,Emissionsfaktoren!$A$30:$A$599,$D80,Emissionsfaktoren!$C$30:$C$599,$E80),
_xlfn.MINIFS(Emissionsfaktoren!$B$30:$B$599,Emissionsfaktoren!$A$30:$A$599,$D80,Emissionsfaktoren!$C$30:$C$599,$E80))</f>
        <v>0</v>
      </c>
      <c r="L80" s="653" t="str" cm="1">
        <f t="array" ref="L80">IF(F80=0,"",(IFERROR(VLOOKUP($D80&amp;F80&amp;$E80,CHOOSE({1,2},Emissionsfaktoren!$A$30:$A$504&amp;Emissionsfaktoren!$B$30:$B$504&amp;Emissionsfaktoren!$C$30:$C$504,Emissionsfaktoren!$E$30:$E$504),2,0),"")))</f>
        <v/>
      </c>
      <c r="M80" s="653" t="str" cm="1">
        <f t="array" ref="M80">IF(G80=0,"",(IFERROR(VLOOKUP($D80&amp;G80&amp;$E80,CHOOSE({1,2},Emissionsfaktoren!$A$30:$A$504&amp;Emissionsfaktoren!$B$30:$B$504&amp;Emissionsfaktoren!$C$30:$C$504,Emissionsfaktoren!$E$30:$E$504),2,0),"")))</f>
        <v/>
      </c>
      <c r="N80" s="653" t="str" cm="1">
        <f t="array" ref="N80">IF(H80=0,"",(IFERROR(VLOOKUP($D80&amp;H80&amp;$E80,CHOOSE({1,2},Emissionsfaktoren!$A$30:$A$504&amp;Emissionsfaktoren!$B$30:$B$504&amp;Emissionsfaktoren!$C$30:$C$504,Emissionsfaktoren!$E$30:$E$504),2,0),"")))</f>
        <v/>
      </c>
      <c r="O80" s="653" t="str" cm="1">
        <f t="array" ref="O80">IF(I80=0,"",(IFERROR(VLOOKUP($D80&amp;I80&amp;$E80,CHOOSE({1,2},Emissionsfaktoren!$A$30:$A$504&amp;Emissionsfaktoren!$B$30:$B$504&amp;Emissionsfaktoren!$C$30:$C$504,Emissionsfaktoren!$E$30:$E$504),2,0),"")))</f>
        <v/>
      </c>
      <c r="P80" s="653" t="str" cm="1">
        <f t="array" ref="P80">IF(J80=0,"",(IFERROR(VLOOKUP($D80&amp;J80&amp;$E80,CHOOSE({1,2},Emissionsfaktoren!$A$30:$A$504&amp;Emissionsfaktoren!$B$30:$B$504&amp;Emissionsfaktoren!$C$30:$C$504,Emissionsfaktoren!$E$30:$E$504),2,0),"")))</f>
        <v/>
      </c>
      <c r="Q80" s="683" t="str" cm="1">
        <f t="array" ref="Q80">IF(K80=0,"",(IFERROR(VLOOKUP($D80&amp;K80&amp;$E80,CHOOSE({1,2},Emissionsfaktoren!$A$30:$A$504&amp;Emissionsfaktoren!$B$30:$B$504&amp;Emissionsfaktoren!$C$30:$C$504,Emissionsfaktoren!$E$30:$E$504),2,0),"")))</f>
        <v/>
      </c>
      <c r="R80" s="340" t="str">
        <f>IFERROR(L80*'3.2 Kapitalgüter'!C19,"")</f>
        <v/>
      </c>
      <c r="S80" s="637" t="str">
        <f>IFERROR(M80*'3.2 Kapitalgüter'!D19,"")</f>
        <v/>
      </c>
      <c r="T80" s="637" t="str">
        <f>IFERROR(N80*'3.2 Kapitalgüter'!E19,"")</f>
        <v/>
      </c>
      <c r="U80" s="637" t="str">
        <f>IFERROR(O80*'3.2 Kapitalgüter'!F19,"")</f>
        <v/>
      </c>
      <c r="V80" s="637" t="str">
        <f>IFERROR(P80*'3.2 Kapitalgüter'!G19,"")</f>
        <v/>
      </c>
      <c r="W80" s="691" t="str">
        <f>IFERROR(Q80*'3.2 Kapitalgüter'!H19,"")</f>
        <v/>
      </c>
    </row>
    <row r="81" spans="1:25" ht="19.350000000000001" customHeight="1" x14ac:dyDescent="0.2">
      <c r="A81" s="886"/>
      <c r="B81" s="866"/>
      <c r="C81" s="510" t="s">
        <v>530</v>
      </c>
      <c r="D81" s="140"/>
      <c r="E81" s="140" t="s">
        <v>516</v>
      </c>
      <c r="F81" s="393">
        <f>IF(_xlfn.MAXIFS(Emissionsfaktoren!$B$30:$B$599,Emissionsfaktoren!$B$30:$B$599,"&lt;="&amp;F$11,Emissionsfaktoren!$A$30:$A$599,$D81,Emissionsfaktoren!$C$30:$C$599,$E81)&gt;0,
_xlfn.MAXIFS(Emissionsfaktoren!$B$30:$B$599,Emissionsfaktoren!$B$30:$B$599,"&lt;="&amp;F$11,Emissionsfaktoren!$A$30:$A$599,$D81,Emissionsfaktoren!$C$30:$C$599,$E81),
_xlfn.MINIFS(Emissionsfaktoren!$B$30:$B$599,Emissionsfaktoren!$A$30:$A$599,$D81,Emissionsfaktoren!$C$30:$C$599,$E81))</f>
        <v>0</v>
      </c>
      <c r="G81" s="393">
        <f>IF(_xlfn.MAXIFS(Emissionsfaktoren!$B$30:$B$599,Emissionsfaktoren!$B$30:$B$599,"&lt;="&amp;G$11,Emissionsfaktoren!$A$30:$A$599,$D81,Emissionsfaktoren!$C$30:$C$599,$E81)&gt;0,
_xlfn.MAXIFS(Emissionsfaktoren!$B$30:$B$599,Emissionsfaktoren!$B$30:$B$599,"&lt;="&amp;G$11,Emissionsfaktoren!$A$30:$A$599,$D81,Emissionsfaktoren!$C$30:$C$599,$E81),
_xlfn.MINIFS(Emissionsfaktoren!$B$30:$B$599,Emissionsfaktoren!$A$30:$A$599,$D81,Emissionsfaktoren!$C$30:$C$599,$E81))</f>
        <v>0</v>
      </c>
      <c r="H81" s="393">
        <f>IF(_xlfn.MAXIFS(Emissionsfaktoren!$B$30:$B$599,Emissionsfaktoren!$B$30:$B$599,"&lt;="&amp;H$11,Emissionsfaktoren!$A$30:$A$599,$D81,Emissionsfaktoren!$C$30:$C$599,$E81)&gt;0,
_xlfn.MAXIFS(Emissionsfaktoren!$B$30:$B$599,Emissionsfaktoren!$B$30:$B$599,"&lt;="&amp;H$11,Emissionsfaktoren!$A$30:$A$599,$D81,Emissionsfaktoren!$C$30:$C$599,$E81),
_xlfn.MINIFS(Emissionsfaktoren!$B$30:$B$599,Emissionsfaktoren!$A$30:$A$599,$D81,Emissionsfaktoren!$C$30:$C$599,$E81))</f>
        <v>0</v>
      </c>
      <c r="I81" s="393">
        <f>IF(_xlfn.MAXIFS(Emissionsfaktoren!$B$30:$B$599,Emissionsfaktoren!$B$30:$B$599,"&lt;="&amp;I$11,Emissionsfaktoren!$A$30:$A$599,$D81,Emissionsfaktoren!$C$30:$C$599,$E81)&gt;0,
_xlfn.MAXIFS(Emissionsfaktoren!$B$30:$B$599,Emissionsfaktoren!$B$30:$B$599,"&lt;="&amp;I$11,Emissionsfaktoren!$A$30:$A$599,$D81,Emissionsfaktoren!$C$30:$C$599,$E81),
_xlfn.MINIFS(Emissionsfaktoren!$B$30:$B$599,Emissionsfaktoren!$A$30:$A$599,$D81,Emissionsfaktoren!$C$30:$C$599,$E81))</f>
        <v>0</v>
      </c>
      <c r="J81" s="393">
        <f>IF(_xlfn.MAXIFS(Emissionsfaktoren!$B$30:$B$599,Emissionsfaktoren!$B$30:$B$599,"&lt;="&amp;J$11,Emissionsfaktoren!$A$30:$A$599,$D81,Emissionsfaktoren!$C$30:$C$599,$E81)&gt;0,
_xlfn.MAXIFS(Emissionsfaktoren!$B$30:$B$599,Emissionsfaktoren!$B$30:$B$599,"&lt;="&amp;J$11,Emissionsfaktoren!$A$30:$A$599,$D81,Emissionsfaktoren!$C$30:$C$599,$E81),
_xlfn.MINIFS(Emissionsfaktoren!$B$30:$B$599,Emissionsfaktoren!$A$30:$A$599,$D81,Emissionsfaktoren!$C$30:$C$599,$E81))</f>
        <v>0</v>
      </c>
      <c r="K81" s="599">
        <f>IF(_xlfn.MAXIFS(Emissionsfaktoren!$B$30:$B$599,Emissionsfaktoren!$B$30:$B$599,"&lt;="&amp;K$11,Emissionsfaktoren!$A$30:$A$599,$D81,Emissionsfaktoren!$C$30:$C$599,$E81)&gt;0,
_xlfn.MAXIFS(Emissionsfaktoren!$B$30:$B$599,Emissionsfaktoren!$B$30:$B$599,"&lt;="&amp;K$11,Emissionsfaktoren!$A$30:$A$599,$D81,Emissionsfaktoren!$C$30:$C$599,$E81),
_xlfn.MINIFS(Emissionsfaktoren!$B$30:$B$599,Emissionsfaktoren!$A$30:$A$599,$D81,Emissionsfaktoren!$C$30:$C$599,$E81))</f>
        <v>0</v>
      </c>
      <c r="L81" s="653" t="str" cm="1">
        <f t="array" ref="L81">IF(F81=0,"",(IFERROR(VLOOKUP($D81&amp;F81&amp;$E81,CHOOSE({1,2},Emissionsfaktoren!$A$30:$A$504&amp;Emissionsfaktoren!$B$30:$B$504&amp;Emissionsfaktoren!$C$30:$C$504,Emissionsfaktoren!$E$30:$E$504),2,0),"")))</f>
        <v/>
      </c>
      <c r="M81" s="653" t="str" cm="1">
        <f t="array" ref="M81">IF(G81=0,"",(IFERROR(VLOOKUP($D81&amp;G81&amp;$E81,CHOOSE({1,2},Emissionsfaktoren!$A$30:$A$504&amp;Emissionsfaktoren!$B$30:$B$504&amp;Emissionsfaktoren!$C$30:$C$504,Emissionsfaktoren!$E$30:$E$504),2,0),"")))</f>
        <v/>
      </c>
      <c r="N81" s="653" t="str" cm="1">
        <f t="array" ref="N81">IF(H81=0,"",(IFERROR(VLOOKUP($D81&amp;H81&amp;$E81,CHOOSE({1,2},Emissionsfaktoren!$A$30:$A$504&amp;Emissionsfaktoren!$B$30:$B$504&amp;Emissionsfaktoren!$C$30:$C$504,Emissionsfaktoren!$E$30:$E$504),2,0),"")))</f>
        <v/>
      </c>
      <c r="O81" s="653" t="str" cm="1">
        <f t="array" ref="O81">IF(I81=0,"",(IFERROR(VLOOKUP($D81&amp;I81&amp;$E81,CHOOSE({1,2},Emissionsfaktoren!$A$30:$A$504&amp;Emissionsfaktoren!$B$30:$B$504&amp;Emissionsfaktoren!$C$30:$C$504,Emissionsfaktoren!$E$30:$E$504),2,0),"")))</f>
        <v/>
      </c>
      <c r="P81" s="653" t="str" cm="1">
        <f t="array" ref="P81">IF(J81=0,"",(IFERROR(VLOOKUP($D81&amp;J81&amp;$E81,CHOOSE({1,2},Emissionsfaktoren!$A$30:$A$504&amp;Emissionsfaktoren!$B$30:$B$504&amp;Emissionsfaktoren!$C$30:$C$504,Emissionsfaktoren!$E$30:$E$504),2,0),"")))</f>
        <v/>
      </c>
      <c r="Q81" s="683" t="str" cm="1">
        <f t="array" ref="Q81">IF(K81=0,"",(IFERROR(VLOOKUP($D81&amp;K81&amp;$E81,CHOOSE({1,2},Emissionsfaktoren!$A$30:$A$504&amp;Emissionsfaktoren!$B$30:$B$504&amp;Emissionsfaktoren!$C$30:$C$504,Emissionsfaktoren!$E$30:$E$504),2,0),"")))</f>
        <v/>
      </c>
      <c r="R81" s="340" t="str">
        <f>IFERROR(L81*'3.2 Kapitalgüter'!C20,"")</f>
        <v/>
      </c>
      <c r="S81" s="637" t="str">
        <f>IFERROR(M81*'3.2 Kapitalgüter'!D20,"")</f>
        <v/>
      </c>
      <c r="T81" s="637" t="str">
        <f>IFERROR(N81*'3.2 Kapitalgüter'!E20,"")</f>
        <v/>
      </c>
      <c r="U81" s="637" t="str">
        <f>IFERROR(O81*'3.2 Kapitalgüter'!F20,"")</f>
        <v/>
      </c>
      <c r="V81" s="637" t="str">
        <f>IFERROR(P81*'3.2 Kapitalgüter'!G20,"")</f>
        <v/>
      </c>
      <c r="W81" s="691" t="str">
        <f>IFERROR(Q81*'3.2 Kapitalgüter'!H20,"")</f>
        <v/>
      </c>
    </row>
    <row r="82" spans="1:25" ht="19.350000000000001" customHeight="1" x14ac:dyDescent="0.2">
      <c r="A82" s="886"/>
      <c r="B82" s="866"/>
      <c r="C82" s="510" t="s">
        <v>531</v>
      </c>
      <c r="D82" s="140"/>
      <c r="E82" s="140" t="s">
        <v>516</v>
      </c>
      <c r="F82" s="393">
        <f>IF(_xlfn.MAXIFS(Emissionsfaktoren!$B$30:$B$599,Emissionsfaktoren!$B$30:$B$599,"&lt;="&amp;F$11,Emissionsfaktoren!$A$30:$A$599,$D82,Emissionsfaktoren!$C$30:$C$599,$E82)&gt;0,
_xlfn.MAXIFS(Emissionsfaktoren!$B$30:$B$599,Emissionsfaktoren!$B$30:$B$599,"&lt;="&amp;F$11,Emissionsfaktoren!$A$30:$A$599,$D82,Emissionsfaktoren!$C$30:$C$599,$E82),
_xlfn.MINIFS(Emissionsfaktoren!$B$30:$B$599,Emissionsfaktoren!$A$30:$A$599,$D82,Emissionsfaktoren!$C$30:$C$599,$E82))</f>
        <v>0</v>
      </c>
      <c r="G82" s="393">
        <f>IF(_xlfn.MAXIFS(Emissionsfaktoren!$B$30:$B$599,Emissionsfaktoren!$B$30:$B$599,"&lt;="&amp;G$11,Emissionsfaktoren!$A$30:$A$599,$D82,Emissionsfaktoren!$C$30:$C$599,$E82)&gt;0,
_xlfn.MAXIFS(Emissionsfaktoren!$B$30:$B$599,Emissionsfaktoren!$B$30:$B$599,"&lt;="&amp;G$11,Emissionsfaktoren!$A$30:$A$599,$D82,Emissionsfaktoren!$C$30:$C$599,$E82),
_xlfn.MINIFS(Emissionsfaktoren!$B$30:$B$599,Emissionsfaktoren!$A$30:$A$599,$D82,Emissionsfaktoren!$C$30:$C$599,$E82))</f>
        <v>0</v>
      </c>
      <c r="H82" s="393">
        <f>IF(_xlfn.MAXIFS(Emissionsfaktoren!$B$30:$B$599,Emissionsfaktoren!$B$30:$B$599,"&lt;="&amp;H$11,Emissionsfaktoren!$A$30:$A$599,$D82,Emissionsfaktoren!$C$30:$C$599,$E82)&gt;0,
_xlfn.MAXIFS(Emissionsfaktoren!$B$30:$B$599,Emissionsfaktoren!$B$30:$B$599,"&lt;="&amp;H$11,Emissionsfaktoren!$A$30:$A$599,$D82,Emissionsfaktoren!$C$30:$C$599,$E82),
_xlfn.MINIFS(Emissionsfaktoren!$B$30:$B$599,Emissionsfaktoren!$A$30:$A$599,$D82,Emissionsfaktoren!$C$30:$C$599,$E82))</f>
        <v>0</v>
      </c>
      <c r="I82" s="393">
        <f>IF(_xlfn.MAXIFS(Emissionsfaktoren!$B$30:$B$599,Emissionsfaktoren!$B$30:$B$599,"&lt;="&amp;I$11,Emissionsfaktoren!$A$30:$A$599,$D82,Emissionsfaktoren!$C$30:$C$599,$E82)&gt;0,
_xlfn.MAXIFS(Emissionsfaktoren!$B$30:$B$599,Emissionsfaktoren!$B$30:$B$599,"&lt;="&amp;I$11,Emissionsfaktoren!$A$30:$A$599,$D82,Emissionsfaktoren!$C$30:$C$599,$E82),
_xlfn.MINIFS(Emissionsfaktoren!$B$30:$B$599,Emissionsfaktoren!$A$30:$A$599,$D82,Emissionsfaktoren!$C$30:$C$599,$E82))</f>
        <v>0</v>
      </c>
      <c r="J82" s="393">
        <f>IF(_xlfn.MAXIFS(Emissionsfaktoren!$B$30:$B$599,Emissionsfaktoren!$B$30:$B$599,"&lt;="&amp;J$11,Emissionsfaktoren!$A$30:$A$599,$D82,Emissionsfaktoren!$C$30:$C$599,$E82)&gt;0,
_xlfn.MAXIFS(Emissionsfaktoren!$B$30:$B$599,Emissionsfaktoren!$B$30:$B$599,"&lt;="&amp;J$11,Emissionsfaktoren!$A$30:$A$599,$D82,Emissionsfaktoren!$C$30:$C$599,$E82),
_xlfn.MINIFS(Emissionsfaktoren!$B$30:$B$599,Emissionsfaktoren!$A$30:$A$599,$D82,Emissionsfaktoren!$C$30:$C$599,$E82))</f>
        <v>0</v>
      </c>
      <c r="K82" s="599">
        <f>IF(_xlfn.MAXIFS(Emissionsfaktoren!$B$30:$B$599,Emissionsfaktoren!$B$30:$B$599,"&lt;="&amp;K$11,Emissionsfaktoren!$A$30:$A$599,$D82,Emissionsfaktoren!$C$30:$C$599,$E82)&gt;0,
_xlfn.MAXIFS(Emissionsfaktoren!$B$30:$B$599,Emissionsfaktoren!$B$30:$B$599,"&lt;="&amp;K$11,Emissionsfaktoren!$A$30:$A$599,$D82,Emissionsfaktoren!$C$30:$C$599,$E82),
_xlfn.MINIFS(Emissionsfaktoren!$B$30:$B$599,Emissionsfaktoren!$A$30:$A$599,$D82,Emissionsfaktoren!$C$30:$C$599,$E82))</f>
        <v>0</v>
      </c>
      <c r="L82" s="653" t="str" cm="1">
        <f t="array" ref="L82">IF(F82=0,"",(IFERROR(VLOOKUP($D82&amp;F82&amp;$E82,CHOOSE({1,2},Emissionsfaktoren!$A$30:$A$504&amp;Emissionsfaktoren!$B$30:$B$504&amp;Emissionsfaktoren!$C$30:$C$504,Emissionsfaktoren!$E$30:$E$504),2,0),"")))</f>
        <v/>
      </c>
      <c r="M82" s="653" t="str" cm="1">
        <f t="array" ref="M82">IF(G82=0,"",(IFERROR(VLOOKUP($D82&amp;G82&amp;$E82,CHOOSE({1,2},Emissionsfaktoren!$A$30:$A$504&amp;Emissionsfaktoren!$B$30:$B$504&amp;Emissionsfaktoren!$C$30:$C$504,Emissionsfaktoren!$E$30:$E$504),2,0),"")))</f>
        <v/>
      </c>
      <c r="N82" s="653" t="str" cm="1">
        <f t="array" ref="N82">IF(H82=0,"",(IFERROR(VLOOKUP($D82&amp;H82&amp;$E82,CHOOSE({1,2},Emissionsfaktoren!$A$30:$A$504&amp;Emissionsfaktoren!$B$30:$B$504&amp;Emissionsfaktoren!$C$30:$C$504,Emissionsfaktoren!$E$30:$E$504),2,0),"")))</f>
        <v/>
      </c>
      <c r="O82" s="653" t="str" cm="1">
        <f t="array" ref="O82">IF(I82=0,"",(IFERROR(VLOOKUP($D82&amp;I82&amp;$E82,CHOOSE({1,2},Emissionsfaktoren!$A$30:$A$504&amp;Emissionsfaktoren!$B$30:$B$504&amp;Emissionsfaktoren!$C$30:$C$504,Emissionsfaktoren!$E$30:$E$504),2,0),"")))</f>
        <v/>
      </c>
      <c r="P82" s="653" t="str" cm="1">
        <f t="array" ref="P82">IF(J82=0,"",(IFERROR(VLOOKUP($D82&amp;J82&amp;$E82,CHOOSE({1,2},Emissionsfaktoren!$A$30:$A$504&amp;Emissionsfaktoren!$B$30:$B$504&amp;Emissionsfaktoren!$C$30:$C$504,Emissionsfaktoren!$E$30:$E$504),2,0),"")))</f>
        <v/>
      </c>
      <c r="Q82" s="683" t="str" cm="1">
        <f t="array" ref="Q82">IF(K82=0,"",(IFERROR(VLOOKUP($D82&amp;K82&amp;$E82,CHOOSE({1,2},Emissionsfaktoren!$A$30:$A$504&amp;Emissionsfaktoren!$B$30:$B$504&amp;Emissionsfaktoren!$C$30:$C$504,Emissionsfaktoren!$E$30:$E$504),2,0),"")))</f>
        <v/>
      </c>
      <c r="R82" s="340" t="str">
        <f>IFERROR(L82*'3.2 Kapitalgüter'!C21,"")</f>
        <v/>
      </c>
      <c r="S82" s="637" t="str">
        <f>IFERROR(M82*'3.2 Kapitalgüter'!D21,"")</f>
        <v/>
      </c>
      <c r="T82" s="637" t="str">
        <f>IFERROR(N82*'3.2 Kapitalgüter'!E21,"")</f>
        <v/>
      </c>
      <c r="U82" s="637" t="str">
        <f>IFERROR(O82*'3.2 Kapitalgüter'!F21,"")</f>
        <v/>
      </c>
      <c r="V82" s="637" t="str">
        <f>IFERROR(P82*'3.2 Kapitalgüter'!G21,"")</f>
        <v/>
      </c>
      <c r="W82" s="691" t="str">
        <f>IFERROR(Q82*'3.2 Kapitalgüter'!H21,"")</f>
        <v/>
      </c>
    </row>
    <row r="83" spans="1:25" ht="19.350000000000001" customHeight="1" thickBot="1" x14ac:dyDescent="0.25">
      <c r="A83" s="886"/>
      <c r="B83" s="867"/>
      <c r="C83" s="687" t="s">
        <v>532</v>
      </c>
      <c r="D83" s="144"/>
      <c r="E83" s="144" t="s">
        <v>516</v>
      </c>
      <c r="F83" s="428">
        <f>IF(_xlfn.MAXIFS(Emissionsfaktoren!$B$30:$B$599,Emissionsfaktoren!$B$30:$B$599,"&lt;="&amp;F$11,Emissionsfaktoren!$A$30:$A$599,$D83,Emissionsfaktoren!$C$30:$C$599,$E83)&gt;0,
_xlfn.MAXIFS(Emissionsfaktoren!$B$30:$B$599,Emissionsfaktoren!$B$30:$B$599,"&lt;="&amp;F$11,Emissionsfaktoren!$A$30:$A$599,$D83,Emissionsfaktoren!$C$30:$C$599,$E83),
_xlfn.MINIFS(Emissionsfaktoren!$B$30:$B$599,Emissionsfaktoren!$A$30:$A$599,$D83,Emissionsfaktoren!$C$30:$C$599,$E83))</f>
        <v>0</v>
      </c>
      <c r="G83" s="428">
        <f>IF(_xlfn.MAXIFS(Emissionsfaktoren!$B$30:$B$599,Emissionsfaktoren!$B$30:$B$599,"&lt;="&amp;G$11,Emissionsfaktoren!$A$30:$A$599,$D83,Emissionsfaktoren!$C$30:$C$599,$E83)&gt;0,
_xlfn.MAXIFS(Emissionsfaktoren!$B$30:$B$599,Emissionsfaktoren!$B$30:$B$599,"&lt;="&amp;G$11,Emissionsfaktoren!$A$30:$A$599,$D83,Emissionsfaktoren!$C$30:$C$599,$E83),
_xlfn.MINIFS(Emissionsfaktoren!$B$30:$B$599,Emissionsfaktoren!$A$30:$A$599,$D83,Emissionsfaktoren!$C$30:$C$599,$E83))</f>
        <v>0</v>
      </c>
      <c r="H83" s="428">
        <f>IF(_xlfn.MAXIFS(Emissionsfaktoren!$B$30:$B$599,Emissionsfaktoren!$B$30:$B$599,"&lt;="&amp;H$11,Emissionsfaktoren!$A$30:$A$599,$D83,Emissionsfaktoren!$C$30:$C$599,$E83)&gt;0,
_xlfn.MAXIFS(Emissionsfaktoren!$B$30:$B$599,Emissionsfaktoren!$B$30:$B$599,"&lt;="&amp;H$11,Emissionsfaktoren!$A$30:$A$599,$D83,Emissionsfaktoren!$C$30:$C$599,$E83),
_xlfn.MINIFS(Emissionsfaktoren!$B$30:$B$599,Emissionsfaktoren!$A$30:$A$599,$D83,Emissionsfaktoren!$C$30:$C$599,$E83))</f>
        <v>0</v>
      </c>
      <c r="I83" s="428">
        <f>IF(_xlfn.MAXIFS(Emissionsfaktoren!$B$30:$B$599,Emissionsfaktoren!$B$30:$B$599,"&lt;="&amp;I$11,Emissionsfaktoren!$A$30:$A$599,$D83,Emissionsfaktoren!$C$30:$C$599,$E83)&gt;0,
_xlfn.MAXIFS(Emissionsfaktoren!$B$30:$B$599,Emissionsfaktoren!$B$30:$B$599,"&lt;="&amp;I$11,Emissionsfaktoren!$A$30:$A$599,$D83,Emissionsfaktoren!$C$30:$C$599,$E83),
_xlfn.MINIFS(Emissionsfaktoren!$B$30:$B$599,Emissionsfaktoren!$A$30:$A$599,$D83,Emissionsfaktoren!$C$30:$C$599,$E83))</f>
        <v>0</v>
      </c>
      <c r="J83" s="428">
        <f>IF(_xlfn.MAXIFS(Emissionsfaktoren!$B$30:$B$599,Emissionsfaktoren!$B$30:$B$599,"&lt;="&amp;J$11,Emissionsfaktoren!$A$30:$A$599,$D83,Emissionsfaktoren!$C$30:$C$599,$E83)&gt;0,
_xlfn.MAXIFS(Emissionsfaktoren!$B$30:$B$599,Emissionsfaktoren!$B$30:$B$599,"&lt;="&amp;J$11,Emissionsfaktoren!$A$30:$A$599,$D83,Emissionsfaktoren!$C$30:$C$599,$E83),
_xlfn.MINIFS(Emissionsfaktoren!$B$30:$B$599,Emissionsfaktoren!$A$30:$A$599,$D83,Emissionsfaktoren!$C$30:$C$599,$E83))</f>
        <v>0</v>
      </c>
      <c r="K83" s="602">
        <f>IF(_xlfn.MAXIFS(Emissionsfaktoren!$B$30:$B$599,Emissionsfaktoren!$B$30:$B$599,"&lt;="&amp;K$11,Emissionsfaktoren!$A$30:$A$599,$D83,Emissionsfaktoren!$C$30:$C$599,$E83)&gt;0,
_xlfn.MAXIFS(Emissionsfaktoren!$B$30:$B$599,Emissionsfaktoren!$B$30:$B$599,"&lt;="&amp;K$11,Emissionsfaktoren!$A$30:$A$599,$D83,Emissionsfaktoren!$C$30:$C$599,$E83),
_xlfn.MINIFS(Emissionsfaktoren!$B$30:$B$599,Emissionsfaktoren!$A$30:$A$599,$D83,Emissionsfaktoren!$C$30:$C$599,$E83))</f>
        <v>0</v>
      </c>
      <c r="L83" s="646" t="str" cm="1">
        <f t="array" ref="L83">IF(F83=0,"",(IFERROR(VLOOKUP($D83&amp;F83&amp;$E83,CHOOSE({1,2},Emissionsfaktoren!$A$30:$A$504&amp;Emissionsfaktoren!$B$30:$B$504&amp;Emissionsfaktoren!$C$30:$C$504,Emissionsfaktoren!$E$30:$E$504),2,0),"")))</f>
        <v/>
      </c>
      <c r="M83" s="646" t="str" cm="1">
        <f t="array" ref="M83">IF(G83=0,"",(IFERROR(VLOOKUP($D83&amp;G83&amp;$E83,CHOOSE({1,2},Emissionsfaktoren!$A$30:$A$504&amp;Emissionsfaktoren!$B$30:$B$504&amp;Emissionsfaktoren!$C$30:$C$504,Emissionsfaktoren!$E$30:$E$504),2,0),"")))</f>
        <v/>
      </c>
      <c r="N83" s="646" t="str" cm="1">
        <f t="array" ref="N83">IF(H83=0,"",(IFERROR(VLOOKUP($D83&amp;H83&amp;$E83,CHOOSE({1,2},Emissionsfaktoren!$A$30:$A$504&amp;Emissionsfaktoren!$B$30:$B$504&amp;Emissionsfaktoren!$C$30:$C$504,Emissionsfaktoren!$E$30:$E$504),2,0),"")))</f>
        <v/>
      </c>
      <c r="O83" s="646" t="str" cm="1">
        <f t="array" ref="O83">IF(I83=0,"",(IFERROR(VLOOKUP($D83&amp;I83&amp;$E83,CHOOSE({1,2},Emissionsfaktoren!$A$30:$A$504&amp;Emissionsfaktoren!$B$30:$B$504&amp;Emissionsfaktoren!$C$30:$C$504,Emissionsfaktoren!$E$30:$E$504),2,0),"")))</f>
        <v/>
      </c>
      <c r="P83" s="646" t="str" cm="1">
        <f t="array" ref="P83">IF(J83=0,"",(IFERROR(VLOOKUP($D83&amp;J83&amp;$E83,CHOOSE({1,2},Emissionsfaktoren!$A$30:$A$504&amp;Emissionsfaktoren!$B$30:$B$504&amp;Emissionsfaktoren!$C$30:$C$504,Emissionsfaktoren!$E$30:$E$504),2,0),"")))</f>
        <v/>
      </c>
      <c r="Q83" s="652" t="str" cm="1">
        <f t="array" ref="Q83">IF(K83=0,"",(IFERROR(VLOOKUP($D83&amp;K83&amp;$E83,CHOOSE({1,2},Emissionsfaktoren!$A$30:$A$504&amp;Emissionsfaktoren!$B$30:$B$504&amp;Emissionsfaktoren!$C$30:$C$504,Emissionsfaktoren!$E$30:$E$504),2,0),"")))</f>
        <v/>
      </c>
      <c r="R83" s="430" t="str">
        <f>IFERROR(L83*'3.2 Kapitalgüter'!C22,"")</f>
        <v/>
      </c>
      <c r="S83" s="640" t="str">
        <f>IFERROR(M83*'3.2 Kapitalgüter'!D22,"")</f>
        <v/>
      </c>
      <c r="T83" s="640" t="str">
        <f>IFERROR(N83*'3.2 Kapitalgüter'!E22,"")</f>
        <v/>
      </c>
      <c r="U83" s="640" t="str">
        <f>IFERROR(O83*'3.2 Kapitalgüter'!F22,"")</f>
        <v/>
      </c>
      <c r="V83" s="640" t="str">
        <f>IFERROR(P83*'3.2 Kapitalgüter'!G22,"")</f>
        <v/>
      </c>
      <c r="W83" s="692" t="str">
        <f>IFERROR(Q83*'3.2 Kapitalgüter'!H22,"")</f>
        <v/>
      </c>
    </row>
    <row r="84" spans="1:25" ht="19.350000000000001" customHeight="1" x14ac:dyDescent="0.2">
      <c r="A84" s="886"/>
      <c r="B84" s="857" t="s">
        <v>48</v>
      </c>
      <c r="C84" s="317" t="s">
        <v>347</v>
      </c>
      <c r="D84" s="317"/>
      <c r="E84" s="317" t="s">
        <v>516</v>
      </c>
      <c r="F84" s="419">
        <f>IF(_xlfn.MAXIFS(Emissionsfaktoren!$B$30:$B$599,Emissionsfaktoren!$B$30:$B$599,"&lt;="&amp;F$11,Emissionsfaktoren!$A$30:$A$599,$D84,Emissionsfaktoren!$C$30:$C$599,$E84)&gt;0,
_xlfn.MAXIFS(Emissionsfaktoren!$B$30:$B$599,Emissionsfaktoren!$B$30:$B$599,"&lt;="&amp;F$11,Emissionsfaktoren!$A$30:$A$599,$D84,Emissionsfaktoren!$C$30:$C$599,$E84),
_xlfn.MINIFS(Emissionsfaktoren!$B$30:$B$599,Emissionsfaktoren!$A$30:$A$599,$D84,Emissionsfaktoren!$C$30:$C$599,$E84))</f>
        <v>0</v>
      </c>
      <c r="G84" s="419">
        <f>IF(_xlfn.MAXIFS(Emissionsfaktoren!$B$30:$B$599,Emissionsfaktoren!$B$30:$B$599,"&lt;="&amp;G$11,Emissionsfaktoren!$A$30:$A$599,$D84,Emissionsfaktoren!$C$30:$C$599,$E84)&gt;0,
_xlfn.MAXIFS(Emissionsfaktoren!$B$30:$B$599,Emissionsfaktoren!$B$30:$B$599,"&lt;="&amp;G$11,Emissionsfaktoren!$A$30:$A$599,$D84,Emissionsfaktoren!$C$30:$C$599,$E84),
_xlfn.MINIFS(Emissionsfaktoren!$B$30:$B$599,Emissionsfaktoren!$A$30:$A$599,$D84,Emissionsfaktoren!$C$30:$C$599,$E84))</f>
        <v>0</v>
      </c>
      <c r="H84" s="419">
        <f>IF(_xlfn.MAXIFS(Emissionsfaktoren!$B$30:$B$599,Emissionsfaktoren!$B$30:$B$599,"&lt;="&amp;H$11,Emissionsfaktoren!$A$30:$A$599,$D84,Emissionsfaktoren!$C$30:$C$599,$E84)&gt;0,
_xlfn.MAXIFS(Emissionsfaktoren!$B$30:$B$599,Emissionsfaktoren!$B$30:$B$599,"&lt;="&amp;H$11,Emissionsfaktoren!$A$30:$A$599,$D84,Emissionsfaktoren!$C$30:$C$599,$E84),
_xlfn.MINIFS(Emissionsfaktoren!$B$30:$B$599,Emissionsfaktoren!$A$30:$A$599,$D84,Emissionsfaktoren!$C$30:$C$599,$E84))</f>
        <v>0</v>
      </c>
      <c r="I84" s="419">
        <f>IF(_xlfn.MAXIFS(Emissionsfaktoren!$B$30:$B$599,Emissionsfaktoren!$B$30:$B$599,"&lt;="&amp;I$11,Emissionsfaktoren!$A$30:$A$599,$D84,Emissionsfaktoren!$C$30:$C$599,$E84)&gt;0,
_xlfn.MAXIFS(Emissionsfaktoren!$B$30:$B$599,Emissionsfaktoren!$B$30:$B$599,"&lt;="&amp;I$11,Emissionsfaktoren!$A$30:$A$599,$D84,Emissionsfaktoren!$C$30:$C$599,$E84),
_xlfn.MINIFS(Emissionsfaktoren!$B$30:$B$599,Emissionsfaktoren!$A$30:$A$599,$D84,Emissionsfaktoren!$C$30:$C$599,$E84))</f>
        <v>0</v>
      </c>
      <c r="J84" s="419">
        <f>IF(_xlfn.MAXIFS(Emissionsfaktoren!$B$30:$B$599,Emissionsfaktoren!$B$30:$B$599,"&lt;="&amp;J$11,Emissionsfaktoren!$A$30:$A$599,$D84,Emissionsfaktoren!$C$30:$C$599,$E84)&gt;0,
_xlfn.MAXIFS(Emissionsfaktoren!$B$30:$B$599,Emissionsfaktoren!$B$30:$B$599,"&lt;="&amp;J$11,Emissionsfaktoren!$A$30:$A$599,$D84,Emissionsfaktoren!$C$30:$C$599,$E84),
_xlfn.MINIFS(Emissionsfaktoren!$B$30:$B$599,Emissionsfaktoren!$A$30:$A$599,$D84,Emissionsfaktoren!$C$30:$C$599,$E84))</f>
        <v>0</v>
      </c>
      <c r="K84" s="598">
        <f>IF(_xlfn.MAXIFS(Emissionsfaktoren!$B$30:$B$599,Emissionsfaktoren!$B$30:$B$599,"&lt;="&amp;K$11,Emissionsfaktoren!$A$30:$A$599,$D84,Emissionsfaktoren!$C$30:$C$599,$E84)&gt;0,
_xlfn.MAXIFS(Emissionsfaktoren!$B$30:$B$599,Emissionsfaktoren!$B$30:$B$599,"&lt;="&amp;K$11,Emissionsfaktoren!$A$30:$A$599,$D84,Emissionsfaktoren!$C$30:$C$599,$E84),
_xlfn.MINIFS(Emissionsfaktoren!$B$30:$B$599,Emissionsfaktoren!$A$30:$A$599,$D84,Emissionsfaktoren!$C$30:$C$599,$E84))</f>
        <v>0</v>
      </c>
      <c r="L84" s="603" t="str" cm="1">
        <f t="array" ref="L84">IF(F84=0,"",(IFERROR(VLOOKUP($D84&amp;F84&amp;$E84,CHOOSE({1,2},Emissionsfaktoren!$A$30:$A$504&amp;Emissionsfaktoren!$B$30:$B$504&amp;Emissionsfaktoren!$C$30:$C$504,Emissionsfaktoren!$E$30:$E$504),2,0),"")))</f>
        <v/>
      </c>
      <c r="M84" s="603" t="str" cm="1">
        <f t="array" ref="M84">IF(G84=0,"",(IFERROR(VLOOKUP($D84&amp;G84&amp;$E84,CHOOSE({1,2},Emissionsfaktoren!$A$30:$A$504&amp;Emissionsfaktoren!$B$30:$B$504&amp;Emissionsfaktoren!$C$30:$C$504,Emissionsfaktoren!$E$30:$E$504),2,0),"")))</f>
        <v/>
      </c>
      <c r="N84" s="603" t="str" cm="1">
        <f t="array" ref="N84">IF(H84=0,"",(IFERROR(VLOOKUP($D84&amp;H84&amp;$E84,CHOOSE({1,2},Emissionsfaktoren!$A$30:$A$504&amp;Emissionsfaktoren!$B$30:$B$504&amp;Emissionsfaktoren!$C$30:$C$504,Emissionsfaktoren!$E$30:$E$504),2,0),"")))</f>
        <v/>
      </c>
      <c r="O84" s="603" t="str" cm="1">
        <f t="array" ref="O84">IF(I84=0,"",(IFERROR(VLOOKUP($D84&amp;I84&amp;$E84,CHOOSE({1,2},Emissionsfaktoren!$A$30:$A$504&amp;Emissionsfaktoren!$B$30:$B$504&amp;Emissionsfaktoren!$C$30:$C$504,Emissionsfaktoren!$E$30:$E$504),2,0),"")))</f>
        <v/>
      </c>
      <c r="P84" s="603" t="str" cm="1">
        <f t="array" ref="P84">IF(J84=0,"",(IFERROR(VLOOKUP($D84&amp;J84&amp;$E84,CHOOSE({1,2},Emissionsfaktoren!$A$30:$A$504&amp;Emissionsfaktoren!$B$30:$B$504&amp;Emissionsfaktoren!$C$30:$C$504,Emissionsfaktoren!$E$30:$E$504),2,0),"")))</f>
        <v/>
      </c>
      <c r="Q84" s="645" t="str" cm="1">
        <f t="array" ref="Q84">IF(K84=0,"",(IFERROR(VLOOKUP($D84&amp;K84&amp;$E84,CHOOSE({1,2},Emissionsfaktoren!$A$30:$A$504&amp;Emissionsfaktoren!$B$30:$B$504&amp;Emissionsfaktoren!$C$30:$C$504,Emissionsfaktoren!$E$30:$E$504),2,0),"")))</f>
        <v/>
      </c>
      <c r="R84" s="641" t="str">
        <f>IFERROR(L84*'3.6 Dienstreisen'!D20,"")</f>
        <v/>
      </c>
      <c r="S84" s="641" t="str">
        <f>IFERROR(M84*'3.6 Dienstreisen'!E20,"")</f>
        <v/>
      </c>
      <c r="T84" s="641" t="str">
        <f>IFERROR(N84*'3.6 Dienstreisen'!F20,"")</f>
        <v/>
      </c>
      <c r="U84" s="641" t="str">
        <f>IFERROR(O84*'3.6 Dienstreisen'!G20,"")</f>
        <v/>
      </c>
      <c r="V84" s="641" t="str">
        <f>IFERROR(P84*'3.6 Dienstreisen'!H20,"")</f>
        <v/>
      </c>
      <c r="W84" s="427" t="str">
        <f>IFERROR(Q84*'3.6 Dienstreisen'!I20,"")</f>
        <v/>
      </c>
      <c r="Y84" s="221"/>
    </row>
    <row r="85" spans="1:25" ht="19.350000000000001" customHeight="1" x14ac:dyDescent="0.2">
      <c r="A85" s="886"/>
      <c r="B85" s="857"/>
      <c r="C85" s="140" t="s">
        <v>348</v>
      </c>
      <c r="D85" s="140"/>
      <c r="E85" s="140" t="s">
        <v>516</v>
      </c>
      <c r="F85" s="393">
        <f>IF(_xlfn.MAXIFS(Emissionsfaktoren!$B$30:$B$599,Emissionsfaktoren!$B$30:$B$599,"&lt;="&amp;F$11,Emissionsfaktoren!$A$30:$A$599,$D85,Emissionsfaktoren!$C$30:$C$599,$E85)&gt;0,
_xlfn.MAXIFS(Emissionsfaktoren!$B$30:$B$599,Emissionsfaktoren!$B$30:$B$599,"&lt;="&amp;F$11,Emissionsfaktoren!$A$30:$A$599,$D85,Emissionsfaktoren!$C$30:$C$599,$E85),
_xlfn.MINIFS(Emissionsfaktoren!$B$30:$B$599,Emissionsfaktoren!$A$30:$A$599,$D85,Emissionsfaktoren!$C$30:$C$599,$E85))</f>
        <v>0</v>
      </c>
      <c r="G85" s="393">
        <f>IF(_xlfn.MAXIFS(Emissionsfaktoren!$B$30:$B$599,Emissionsfaktoren!$B$30:$B$599,"&lt;="&amp;G$11,Emissionsfaktoren!$A$30:$A$599,$D85,Emissionsfaktoren!$C$30:$C$599,$E85)&gt;0,
_xlfn.MAXIFS(Emissionsfaktoren!$B$30:$B$599,Emissionsfaktoren!$B$30:$B$599,"&lt;="&amp;G$11,Emissionsfaktoren!$A$30:$A$599,$D85,Emissionsfaktoren!$C$30:$C$599,$E85),
_xlfn.MINIFS(Emissionsfaktoren!$B$30:$B$599,Emissionsfaktoren!$A$30:$A$599,$D85,Emissionsfaktoren!$C$30:$C$599,$E85))</f>
        <v>0</v>
      </c>
      <c r="H85" s="393">
        <f>IF(_xlfn.MAXIFS(Emissionsfaktoren!$B$30:$B$599,Emissionsfaktoren!$B$30:$B$599,"&lt;="&amp;H$11,Emissionsfaktoren!$A$30:$A$599,$D85,Emissionsfaktoren!$C$30:$C$599,$E85)&gt;0,
_xlfn.MAXIFS(Emissionsfaktoren!$B$30:$B$599,Emissionsfaktoren!$B$30:$B$599,"&lt;="&amp;H$11,Emissionsfaktoren!$A$30:$A$599,$D85,Emissionsfaktoren!$C$30:$C$599,$E85),
_xlfn.MINIFS(Emissionsfaktoren!$B$30:$B$599,Emissionsfaktoren!$A$30:$A$599,$D85,Emissionsfaktoren!$C$30:$C$599,$E85))</f>
        <v>0</v>
      </c>
      <c r="I85" s="393">
        <f>IF(_xlfn.MAXIFS(Emissionsfaktoren!$B$30:$B$599,Emissionsfaktoren!$B$30:$B$599,"&lt;="&amp;I$11,Emissionsfaktoren!$A$30:$A$599,$D85,Emissionsfaktoren!$C$30:$C$599,$E85)&gt;0,
_xlfn.MAXIFS(Emissionsfaktoren!$B$30:$B$599,Emissionsfaktoren!$B$30:$B$599,"&lt;="&amp;I$11,Emissionsfaktoren!$A$30:$A$599,$D85,Emissionsfaktoren!$C$30:$C$599,$E85),
_xlfn.MINIFS(Emissionsfaktoren!$B$30:$B$599,Emissionsfaktoren!$A$30:$A$599,$D85,Emissionsfaktoren!$C$30:$C$599,$E85))</f>
        <v>0</v>
      </c>
      <c r="J85" s="393">
        <f>IF(_xlfn.MAXIFS(Emissionsfaktoren!$B$30:$B$599,Emissionsfaktoren!$B$30:$B$599,"&lt;="&amp;J$11,Emissionsfaktoren!$A$30:$A$599,$D85,Emissionsfaktoren!$C$30:$C$599,$E85)&gt;0,
_xlfn.MAXIFS(Emissionsfaktoren!$B$30:$B$599,Emissionsfaktoren!$B$30:$B$599,"&lt;="&amp;J$11,Emissionsfaktoren!$A$30:$A$599,$D85,Emissionsfaktoren!$C$30:$C$599,$E85),
_xlfn.MINIFS(Emissionsfaktoren!$B$30:$B$599,Emissionsfaktoren!$A$30:$A$599,$D85,Emissionsfaktoren!$C$30:$C$599,$E85))</f>
        <v>0</v>
      </c>
      <c r="K85" s="599">
        <f>IF(_xlfn.MAXIFS(Emissionsfaktoren!$B$30:$B$599,Emissionsfaktoren!$B$30:$B$599,"&lt;="&amp;K$11,Emissionsfaktoren!$A$30:$A$599,$D85,Emissionsfaktoren!$C$30:$C$599,$E85)&gt;0,
_xlfn.MAXIFS(Emissionsfaktoren!$B$30:$B$599,Emissionsfaktoren!$B$30:$B$599,"&lt;="&amp;K$11,Emissionsfaktoren!$A$30:$A$599,$D85,Emissionsfaktoren!$C$30:$C$599,$E85),
_xlfn.MINIFS(Emissionsfaktoren!$B$30:$B$599,Emissionsfaktoren!$A$30:$A$599,$D85,Emissionsfaktoren!$C$30:$C$599,$E85))</f>
        <v>0</v>
      </c>
      <c r="L85" s="603" t="str" cm="1">
        <f t="array" ref="L85">IF(F85=0,"",(IFERROR(VLOOKUP($D85&amp;F85&amp;$E85,CHOOSE({1,2},Emissionsfaktoren!$A$30:$A$504&amp;Emissionsfaktoren!$B$30:$B$504&amp;Emissionsfaktoren!$C$30:$C$504,Emissionsfaktoren!$E$30:$E$504),2,0),"")))</f>
        <v/>
      </c>
      <c r="M85" s="603" t="str" cm="1">
        <f t="array" ref="M85">IF(G85=0,"",(IFERROR(VLOOKUP($D85&amp;G85&amp;$E85,CHOOSE({1,2},Emissionsfaktoren!$A$30:$A$504&amp;Emissionsfaktoren!$B$30:$B$504&amp;Emissionsfaktoren!$C$30:$C$504,Emissionsfaktoren!$E$30:$E$504),2,0),"")))</f>
        <v/>
      </c>
      <c r="N85" s="603" t="str" cm="1">
        <f t="array" ref="N85">IF(H85=0,"",(IFERROR(VLOOKUP($D85&amp;H85&amp;$E85,CHOOSE({1,2},Emissionsfaktoren!$A$30:$A$504&amp;Emissionsfaktoren!$B$30:$B$504&amp;Emissionsfaktoren!$C$30:$C$504,Emissionsfaktoren!$E$30:$E$504),2,0),"")))</f>
        <v/>
      </c>
      <c r="O85" s="603" t="str" cm="1">
        <f t="array" ref="O85">IF(I85=0,"",(IFERROR(VLOOKUP($D85&amp;I85&amp;$E85,CHOOSE({1,2},Emissionsfaktoren!$A$30:$A$504&amp;Emissionsfaktoren!$B$30:$B$504&amp;Emissionsfaktoren!$C$30:$C$504,Emissionsfaktoren!$E$30:$E$504),2,0),"")))</f>
        <v/>
      </c>
      <c r="P85" s="603" t="str" cm="1">
        <f t="array" ref="P85">IF(J85=0,"",(IFERROR(VLOOKUP($D85&amp;J85&amp;$E85,CHOOSE({1,2},Emissionsfaktoren!$A$30:$A$504&amp;Emissionsfaktoren!$B$30:$B$504&amp;Emissionsfaktoren!$C$30:$C$504,Emissionsfaktoren!$E$30:$E$504),2,0),"")))</f>
        <v/>
      </c>
      <c r="Q85" s="645" t="str" cm="1">
        <f t="array" ref="Q85">IF(K85=0,"",(IFERROR(VLOOKUP($D85&amp;K85&amp;$E85,CHOOSE({1,2},Emissionsfaktoren!$A$30:$A$504&amp;Emissionsfaktoren!$B$30:$B$504&amp;Emissionsfaktoren!$C$30:$C$504,Emissionsfaktoren!$E$30:$E$504),2,0),"")))</f>
        <v/>
      </c>
      <c r="R85" s="641" t="str">
        <f>IFERROR(L85*'3.6 Dienstreisen'!D21,"")</f>
        <v/>
      </c>
      <c r="S85" s="641" t="str">
        <f>IFERROR(M85*'3.6 Dienstreisen'!E21,"")</f>
        <v/>
      </c>
      <c r="T85" s="641" t="str">
        <f>IFERROR(N85*'3.6 Dienstreisen'!F21,"")</f>
        <v/>
      </c>
      <c r="U85" s="641" t="str">
        <f>IFERROR(O85*'3.6 Dienstreisen'!G21,"")</f>
        <v/>
      </c>
      <c r="V85" s="641" t="str">
        <f>IFERROR(P85*'3.6 Dienstreisen'!H21,"")</f>
        <v/>
      </c>
      <c r="W85" s="434" t="str">
        <f>IFERROR(Q85*'3.6 Dienstreisen'!I21,"")</f>
        <v/>
      </c>
      <c r="Y85" s="221"/>
    </row>
    <row r="86" spans="1:25" ht="19.350000000000001" customHeight="1" x14ac:dyDescent="0.2">
      <c r="A86" s="886"/>
      <c r="B86" s="857"/>
      <c r="C86" s="140" t="s">
        <v>284</v>
      </c>
      <c r="D86" s="140"/>
      <c r="E86" s="140" t="s">
        <v>516</v>
      </c>
      <c r="F86" s="393">
        <f>IF(_xlfn.MAXIFS(Emissionsfaktoren!$B$30:$B$599,Emissionsfaktoren!$B$30:$B$599,"&lt;="&amp;F$11,Emissionsfaktoren!$A$30:$A$599,$D86,Emissionsfaktoren!$C$30:$C$599,$E86)&gt;0,
_xlfn.MAXIFS(Emissionsfaktoren!$B$30:$B$599,Emissionsfaktoren!$B$30:$B$599,"&lt;="&amp;F$11,Emissionsfaktoren!$A$30:$A$599,$D86,Emissionsfaktoren!$C$30:$C$599,$E86),
_xlfn.MINIFS(Emissionsfaktoren!$B$30:$B$599,Emissionsfaktoren!$A$30:$A$599,$D86,Emissionsfaktoren!$C$30:$C$599,$E86))</f>
        <v>0</v>
      </c>
      <c r="G86" s="393">
        <f>IF(_xlfn.MAXIFS(Emissionsfaktoren!$B$30:$B$599,Emissionsfaktoren!$B$30:$B$599,"&lt;="&amp;G$11,Emissionsfaktoren!$A$30:$A$599,$D86,Emissionsfaktoren!$C$30:$C$599,$E86)&gt;0,
_xlfn.MAXIFS(Emissionsfaktoren!$B$30:$B$599,Emissionsfaktoren!$B$30:$B$599,"&lt;="&amp;G$11,Emissionsfaktoren!$A$30:$A$599,$D86,Emissionsfaktoren!$C$30:$C$599,$E86),
_xlfn.MINIFS(Emissionsfaktoren!$B$30:$B$599,Emissionsfaktoren!$A$30:$A$599,$D86,Emissionsfaktoren!$C$30:$C$599,$E86))</f>
        <v>0</v>
      </c>
      <c r="H86" s="393">
        <f>IF(_xlfn.MAXIFS(Emissionsfaktoren!$B$30:$B$599,Emissionsfaktoren!$B$30:$B$599,"&lt;="&amp;H$11,Emissionsfaktoren!$A$30:$A$599,$D86,Emissionsfaktoren!$C$30:$C$599,$E86)&gt;0,
_xlfn.MAXIFS(Emissionsfaktoren!$B$30:$B$599,Emissionsfaktoren!$B$30:$B$599,"&lt;="&amp;H$11,Emissionsfaktoren!$A$30:$A$599,$D86,Emissionsfaktoren!$C$30:$C$599,$E86),
_xlfn.MINIFS(Emissionsfaktoren!$B$30:$B$599,Emissionsfaktoren!$A$30:$A$599,$D86,Emissionsfaktoren!$C$30:$C$599,$E86))</f>
        <v>0</v>
      </c>
      <c r="I86" s="393">
        <f>IF(_xlfn.MAXIFS(Emissionsfaktoren!$B$30:$B$599,Emissionsfaktoren!$B$30:$B$599,"&lt;="&amp;I$11,Emissionsfaktoren!$A$30:$A$599,$D86,Emissionsfaktoren!$C$30:$C$599,$E86)&gt;0,
_xlfn.MAXIFS(Emissionsfaktoren!$B$30:$B$599,Emissionsfaktoren!$B$30:$B$599,"&lt;="&amp;I$11,Emissionsfaktoren!$A$30:$A$599,$D86,Emissionsfaktoren!$C$30:$C$599,$E86),
_xlfn.MINIFS(Emissionsfaktoren!$B$30:$B$599,Emissionsfaktoren!$A$30:$A$599,$D86,Emissionsfaktoren!$C$30:$C$599,$E86))</f>
        <v>0</v>
      </c>
      <c r="J86" s="393">
        <f>IF(_xlfn.MAXIFS(Emissionsfaktoren!$B$30:$B$599,Emissionsfaktoren!$B$30:$B$599,"&lt;="&amp;J$11,Emissionsfaktoren!$A$30:$A$599,$D86,Emissionsfaktoren!$C$30:$C$599,$E86)&gt;0,
_xlfn.MAXIFS(Emissionsfaktoren!$B$30:$B$599,Emissionsfaktoren!$B$30:$B$599,"&lt;="&amp;J$11,Emissionsfaktoren!$A$30:$A$599,$D86,Emissionsfaktoren!$C$30:$C$599,$E86),
_xlfn.MINIFS(Emissionsfaktoren!$B$30:$B$599,Emissionsfaktoren!$A$30:$A$599,$D86,Emissionsfaktoren!$C$30:$C$599,$E86))</f>
        <v>0</v>
      </c>
      <c r="K86" s="599">
        <f>IF(_xlfn.MAXIFS(Emissionsfaktoren!$B$30:$B$599,Emissionsfaktoren!$B$30:$B$599,"&lt;="&amp;K$11,Emissionsfaktoren!$A$30:$A$599,$D86,Emissionsfaktoren!$C$30:$C$599,$E86)&gt;0,
_xlfn.MAXIFS(Emissionsfaktoren!$B$30:$B$599,Emissionsfaktoren!$B$30:$B$599,"&lt;="&amp;K$11,Emissionsfaktoren!$A$30:$A$599,$D86,Emissionsfaktoren!$C$30:$C$599,$E86),
_xlfn.MINIFS(Emissionsfaktoren!$B$30:$B$599,Emissionsfaktoren!$A$30:$A$599,$D86,Emissionsfaktoren!$C$30:$C$599,$E86))</f>
        <v>0</v>
      </c>
      <c r="L86" s="603" t="str" cm="1">
        <f t="array" ref="L86">IF(F86=0,"",(IFERROR(VLOOKUP($D86&amp;F86&amp;$E86,CHOOSE({1,2},Emissionsfaktoren!$A$30:$A$504&amp;Emissionsfaktoren!$B$30:$B$504&amp;Emissionsfaktoren!$C$30:$C$504,Emissionsfaktoren!$E$30:$E$504),2,0),"")))</f>
        <v/>
      </c>
      <c r="M86" s="603" t="str" cm="1">
        <f t="array" ref="M86">IF(G86=0,"",(IFERROR(VLOOKUP($D86&amp;G86&amp;$E86,CHOOSE({1,2},Emissionsfaktoren!$A$30:$A$504&amp;Emissionsfaktoren!$B$30:$B$504&amp;Emissionsfaktoren!$C$30:$C$504,Emissionsfaktoren!$E$30:$E$504),2,0),"")))</f>
        <v/>
      </c>
      <c r="N86" s="603" t="str" cm="1">
        <f t="array" ref="N86">IF(H86=0,"",(IFERROR(VLOOKUP($D86&amp;H86&amp;$E86,CHOOSE({1,2},Emissionsfaktoren!$A$30:$A$504&amp;Emissionsfaktoren!$B$30:$B$504&amp;Emissionsfaktoren!$C$30:$C$504,Emissionsfaktoren!$E$30:$E$504),2,0),"")))</f>
        <v/>
      </c>
      <c r="O86" s="603" t="str" cm="1">
        <f t="array" ref="O86">IF(I86=0,"",(IFERROR(VLOOKUP($D86&amp;I86&amp;$E86,CHOOSE({1,2},Emissionsfaktoren!$A$30:$A$504&amp;Emissionsfaktoren!$B$30:$B$504&amp;Emissionsfaktoren!$C$30:$C$504,Emissionsfaktoren!$E$30:$E$504),2,0),"")))</f>
        <v/>
      </c>
      <c r="P86" s="603" t="str" cm="1">
        <f t="array" ref="P86">IF(J86=0,"",(IFERROR(VLOOKUP($D86&amp;J86&amp;$E86,CHOOSE({1,2},Emissionsfaktoren!$A$30:$A$504&amp;Emissionsfaktoren!$B$30:$B$504&amp;Emissionsfaktoren!$C$30:$C$504,Emissionsfaktoren!$E$30:$E$504),2,0),"")))</f>
        <v/>
      </c>
      <c r="Q86" s="645" t="str" cm="1">
        <f t="array" ref="Q86">IF(K86=0,"",(IFERROR(VLOOKUP($D86&amp;K86&amp;$E86,CHOOSE({1,2},Emissionsfaktoren!$A$30:$A$504&amp;Emissionsfaktoren!$B$30:$B$504&amp;Emissionsfaktoren!$C$30:$C$504,Emissionsfaktoren!$E$30:$E$504),2,0),"")))</f>
        <v/>
      </c>
      <c r="R86" s="641" t="str">
        <f>IFERROR(L86*'3.6 Dienstreisen'!D22,"")</f>
        <v/>
      </c>
      <c r="S86" s="641" t="str">
        <f>IFERROR(M86*'3.6 Dienstreisen'!E22,"")</f>
        <v/>
      </c>
      <c r="T86" s="641" t="str">
        <f>IFERROR(N86*'3.6 Dienstreisen'!F22,"")</f>
        <v/>
      </c>
      <c r="U86" s="641" t="str">
        <f>IFERROR(O86*'3.6 Dienstreisen'!G22,"")</f>
        <v/>
      </c>
      <c r="V86" s="641" t="str">
        <f>IFERROR(P86*'3.6 Dienstreisen'!H22,"")</f>
        <v/>
      </c>
      <c r="W86" s="434" t="str">
        <f>IFERROR(Q86*'3.6 Dienstreisen'!I22,"")</f>
        <v/>
      </c>
      <c r="Y86" s="221"/>
    </row>
    <row r="87" spans="1:25" ht="36.950000000000003" customHeight="1" x14ac:dyDescent="0.2">
      <c r="A87" s="886"/>
      <c r="B87" s="857"/>
      <c r="C87" s="140" t="s">
        <v>350</v>
      </c>
      <c r="D87" s="140"/>
      <c r="E87" s="140" t="s">
        <v>516</v>
      </c>
      <c r="F87" s="393">
        <f>IF(_xlfn.MAXIFS(Emissionsfaktoren!$B$30:$B$599,Emissionsfaktoren!$B$30:$B$599,"&lt;="&amp;F$11,Emissionsfaktoren!$A$30:$A$599,$D87,Emissionsfaktoren!$C$30:$C$599,$E87)&gt;0,
_xlfn.MAXIFS(Emissionsfaktoren!$B$30:$B$599,Emissionsfaktoren!$B$30:$B$599,"&lt;="&amp;F$11,Emissionsfaktoren!$A$30:$A$599,$D87,Emissionsfaktoren!$C$30:$C$599,$E87),
_xlfn.MINIFS(Emissionsfaktoren!$B$30:$B$599,Emissionsfaktoren!$A$30:$A$599,$D87,Emissionsfaktoren!$C$30:$C$599,$E87))</f>
        <v>0</v>
      </c>
      <c r="G87" s="393">
        <f>IF(_xlfn.MAXIFS(Emissionsfaktoren!$B$30:$B$599,Emissionsfaktoren!$B$30:$B$599,"&lt;="&amp;G$11,Emissionsfaktoren!$A$30:$A$599,$D87,Emissionsfaktoren!$C$30:$C$599,$E87)&gt;0,
_xlfn.MAXIFS(Emissionsfaktoren!$B$30:$B$599,Emissionsfaktoren!$B$30:$B$599,"&lt;="&amp;G$11,Emissionsfaktoren!$A$30:$A$599,$D87,Emissionsfaktoren!$C$30:$C$599,$E87),
_xlfn.MINIFS(Emissionsfaktoren!$B$30:$B$599,Emissionsfaktoren!$A$30:$A$599,$D87,Emissionsfaktoren!$C$30:$C$599,$E87))</f>
        <v>0</v>
      </c>
      <c r="H87" s="393">
        <f>IF(_xlfn.MAXIFS(Emissionsfaktoren!$B$30:$B$599,Emissionsfaktoren!$B$30:$B$599,"&lt;="&amp;H$11,Emissionsfaktoren!$A$30:$A$599,$D87,Emissionsfaktoren!$C$30:$C$599,$E87)&gt;0,
_xlfn.MAXIFS(Emissionsfaktoren!$B$30:$B$599,Emissionsfaktoren!$B$30:$B$599,"&lt;="&amp;H$11,Emissionsfaktoren!$A$30:$A$599,$D87,Emissionsfaktoren!$C$30:$C$599,$E87),
_xlfn.MINIFS(Emissionsfaktoren!$B$30:$B$599,Emissionsfaktoren!$A$30:$A$599,$D87,Emissionsfaktoren!$C$30:$C$599,$E87))</f>
        <v>0</v>
      </c>
      <c r="I87" s="393">
        <f>IF(_xlfn.MAXIFS(Emissionsfaktoren!$B$30:$B$599,Emissionsfaktoren!$B$30:$B$599,"&lt;="&amp;I$11,Emissionsfaktoren!$A$30:$A$599,$D87,Emissionsfaktoren!$C$30:$C$599,$E87)&gt;0,
_xlfn.MAXIFS(Emissionsfaktoren!$B$30:$B$599,Emissionsfaktoren!$B$30:$B$599,"&lt;="&amp;I$11,Emissionsfaktoren!$A$30:$A$599,$D87,Emissionsfaktoren!$C$30:$C$599,$E87),
_xlfn.MINIFS(Emissionsfaktoren!$B$30:$B$599,Emissionsfaktoren!$A$30:$A$599,$D87,Emissionsfaktoren!$C$30:$C$599,$E87))</f>
        <v>0</v>
      </c>
      <c r="J87" s="393">
        <f>IF(_xlfn.MAXIFS(Emissionsfaktoren!$B$30:$B$599,Emissionsfaktoren!$B$30:$B$599,"&lt;="&amp;J$11,Emissionsfaktoren!$A$30:$A$599,$D87,Emissionsfaktoren!$C$30:$C$599,$E87)&gt;0,
_xlfn.MAXIFS(Emissionsfaktoren!$B$30:$B$599,Emissionsfaktoren!$B$30:$B$599,"&lt;="&amp;J$11,Emissionsfaktoren!$A$30:$A$599,$D87,Emissionsfaktoren!$C$30:$C$599,$E87),
_xlfn.MINIFS(Emissionsfaktoren!$B$30:$B$599,Emissionsfaktoren!$A$30:$A$599,$D87,Emissionsfaktoren!$C$30:$C$599,$E87))</f>
        <v>0</v>
      </c>
      <c r="K87" s="599">
        <f>IF(_xlfn.MAXIFS(Emissionsfaktoren!$B$30:$B$599,Emissionsfaktoren!$B$30:$B$599,"&lt;="&amp;K$11,Emissionsfaktoren!$A$30:$A$599,$D87,Emissionsfaktoren!$C$30:$C$599,$E87)&gt;0,
_xlfn.MAXIFS(Emissionsfaktoren!$B$30:$B$599,Emissionsfaktoren!$B$30:$B$599,"&lt;="&amp;K$11,Emissionsfaktoren!$A$30:$A$599,$D87,Emissionsfaktoren!$C$30:$C$599,$E87),
_xlfn.MINIFS(Emissionsfaktoren!$B$30:$B$599,Emissionsfaktoren!$A$30:$A$599,$D87,Emissionsfaktoren!$C$30:$C$599,$E87))</f>
        <v>0</v>
      </c>
      <c r="L87" s="603" t="str" cm="1">
        <f t="array" ref="L87">IF(F87=0,"",(IFERROR(VLOOKUP($D87&amp;F87&amp;$E87,CHOOSE({1,2},Emissionsfaktoren!$A$30:$A$504&amp;Emissionsfaktoren!$B$30:$B$504&amp;Emissionsfaktoren!$C$30:$C$504,Emissionsfaktoren!$E$30:$E$504),2,0),"")))</f>
        <v/>
      </c>
      <c r="M87" s="603" t="str" cm="1">
        <f t="array" ref="M87">IF(G87=0,"",(IFERROR(VLOOKUP($D87&amp;G87&amp;$E87,CHOOSE({1,2},Emissionsfaktoren!$A$30:$A$504&amp;Emissionsfaktoren!$B$30:$B$504&amp;Emissionsfaktoren!$C$30:$C$504,Emissionsfaktoren!$E$30:$E$504),2,0),"")))</f>
        <v/>
      </c>
      <c r="N87" s="603" t="str" cm="1">
        <f t="array" ref="N87">IF(H87=0,"",(IFERROR(VLOOKUP($D87&amp;H87&amp;$E87,CHOOSE({1,2},Emissionsfaktoren!$A$30:$A$504&amp;Emissionsfaktoren!$B$30:$B$504&amp;Emissionsfaktoren!$C$30:$C$504,Emissionsfaktoren!$E$30:$E$504),2,0),"")))</f>
        <v/>
      </c>
      <c r="O87" s="603" t="str" cm="1">
        <f t="array" ref="O87">IF(I87=0,"",(IFERROR(VLOOKUP($D87&amp;I87&amp;$E87,CHOOSE({1,2},Emissionsfaktoren!$A$30:$A$504&amp;Emissionsfaktoren!$B$30:$B$504&amp;Emissionsfaktoren!$C$30:$C$504,Emissionsfaktoren!$E$30:$E$504),2,0),"")))</f>
        <v/>
      </c>
      <c r="P87" s="603" t="str" cm="1">
        <f t="array" ref="P87">IF(J87=0,"",(IFERROR(VLOOKUP($D87&amp;J87&amp;$E87,CHOOSE({1,2},Emissionsfaktoren!$A$30:$A$504&amp;Emissionsfaktoren!$B$30:$B$504&amp;Emissionsfaktoren!$C$30:$C$504,Emissionsfaktoren!$E$30:$E$504),2,0),"")))</f>
        <v/>
      </c>
      <c r="Q87" s="645" t="str" cm="1">
        <f t="array" ref="Q87">IF(K87=0,"",(IFERROR(VLOOKUP($D87&amp;K87&amp;$E87,CHOOSE({1,2},Emissionsfaktoren!$A$30:$A$504&amp;Emissionsfaktoren!$B$30:$B$504&amp;Emissionsfaktoren!$C$30:$C$504,Emissionsfaktoren!$E$30:$E$504),2,0),"")))</f>
        <v/>
      </c>
      <c r="R87" s="641" t="str">
        <f>IFERROR(L87*'3.6 Dienstreisen'!D23,"")</f>
        <v/>
      </c>
      <c r="S87" s="641" t="str">
        <f>IFERROR(M87*'3.6 Dienstreisen'!E23,"")</f>
        <v/>
      </c>
      <c r="T87" s="641" t="str">
        <f>IFERROR(N87*'3.6 Dienstreisen'!F23,"")</f>
        <v/>
      </c>
      <c r="U87" s="641" t="str">
        <f>IFERROR(O87*'3.6 Dienstreisen'!G23,"")</f>
        <v/>
      </c>
      <c r="V87" s="641" t="str">
        <f>IFERROR(P87*'3.6 Dienstreisen'!H23,"")</f>
        <v/>
      </c>
      <c r="W87" s="434" t="str">
        <f>IFERROR(Q87*'3.6 Dienstreisen'!I23,"")</f>
        <v/>
      </c>
      <c r="X87" s="97"/>
      <c r="Y87" s="221"/>
    </row>
    <row r="88" spans="1:25" ht="19.350000000000001" customHeight="1" x14ac:dyDescent="0.2">
      <c r="A88" s="886"/>
      <c r="B88" s="857"/>
      <c r="C88" s="140" t="s">
        <v>351</v>
      </c>
      <c r="D88" s="140"/>
      <c r="E88" s="140" t="s">
        <v>516</v>
      </c>
      <c r="F88" s="393">
        <f>IF(_xlfn.MAXIFS(Emissionsfaktoren!$B$30:$B$599,Emissionsfaktoren!$B$30:$B$599,"&lt;="&amp;F$11,Emissionsfaktoren!$A$30:$A$599,$D88,Emissionsfaktoren!$C$30:$C$599,$E88)&gt;0,
_xlfn.MAXIFS(Emissionsfaktoren!$B$30:$B$599,Emissionsfaktoren!$B$30:$B$599,"&lt;="&amp;F$11,Emissionsfaktoren!$A$30:$A$599,$D88,Emissionsfaktoren!$C$30:$C$599,$E88),
_xlfn.MINIFS(Emissionsfaktoren!$B$30:$B$599,Emissionsfaktoren!$A$30:$A$599,$D88,Emissionsfaktoren!$C$30:$C$599,$E88))</f>
        <v>0</v>
      </c>
      <c r="G88" s="393">
        <f>IF(_xlfn.MAXIFS(Emissionsfaktoren!$B$30:$B$599,Emissionsfaktoren!$B$30:$B$599,"&lt;="&amp;G$11,Emissionsfaktoren!$A$30:$A$599,$D88,Emissionsfaktoren!$C$30:$C$599,$E88)&gt;0,
_xlfn.MAXIFS(Emissionsfaktoren!$B$30:$B$599,Emissionsfaktoren!$B$30:$B$599,"&lt;="&amp;G$11,Emissionsfaktoren!$A$30:$A$599,$D88,Emissionsfaktoren!$C$30:$C$599,$E88),
_xlfn.MINIFS(Emissionsfaktoren!$B$30:$B$599,Emissionsfaktoren!$A$30:$A$599,$D88,Emissionsfaktoren!$C$30:$C$599,$E88))</f>
        <v>0</v>
      </c>
      <c r="H88" s="393">
        <f>IF(_xlfn.MAXIFS(Emissionsfaktoren!$B$30:$B$599,Emissionsfaktoren!$B$30:$B$599,"&lt;="&amp;H$11,Emissionsfaktoren!$A$30:$A$599,$D88,Emissionsfaktoren!$C$30:$C$599,$E88)&gt;0,
_xlfn.MAXIFS(Emissionsfaktoren!$B$30:$B$599,Emissionsfaktoren!$B$30:$B$599,"&lt;="&amp;H$11,Emissionsfaktoren!$A$30:$A$599,$D88,Emissionsfaktoren!$C$30:$C$599,$E88),
_xlfn.MINIFS(Emissionsfaktoren!$B$30:$B$599,Emissionsfaktoren!$A$30:$A$599,$D88,Emissionsfaktoren!$C$30:$C$599,$E88))</f>
        <v>0</v>
      </c>
      <c r="I88" s="393">
        <f>IF(_xlfn.MAXIFS(Emissionsfaktoren!$B$30:$B$599,Emissionsfaktoren!$B$30:$B$599,"&lt;="&amp;I$11,Emissionsfaktoren!$A$30:$A$599,$D88,Emissionsfaktoren!$C$30:$C$599,$E88)&gt;0,
_xlfn.MAXIFS(Emissionsfaktoren!$B$30:$B$599,Emissionsfaktoren!$B$30:$B$599,"&lt;="&amp;I$11,Emissionsfaktoren!$A$30:$A$599,$D88,Emissionsfaktoren!$C$30:$C$599,$E88),
_xlfn.MINIFS(Emissionsfaktoren!$B$30:$B$599,Emissionsfaktoren!$A$30:$A$599,$D88,Emissionsfaktoren!$C$30:$C$599,$E88))</f>
        <v>0</v>
      </c>
      <c r="J88" s="393">
        <f>IF(_xlfn.MAXIFS(Emissionsfaktoren!$B$30:$B$599,Emissionsfaktoren!$B$30:$B$599,"&lt;="&amp;J$11,Emissionsfaktoren!$A$30:$A$599,$D88,Emissionsfaktoren!$C$30:$C$599,$E88)&gt;0,
_xlfn.MAXIFS(Emissionsfaktoren!$B$30:$B$599,Emissionsfaktoren!$B$30:$B$599,"&lt;="&amp;J$11,Emissionsfaktoren!$A$30:$A$599,$D88,Emissionsfaktoren!$C$30:$C$599,$E88),
_xlfn.MINIFS(Emissionsfaktoren!$B$30:$B$599,Emissionsfaktoren!$A$30:$A$599,$D88,Emissionsfaktoren!$C$30:$C$599,$E88))</f>
        <v>0</v>
      </c>
      <c r="K88" s="599">
        <f>IF(_xlfn.MAXIFS(Emissionsfaktoren!$B$30:$B$599,Emissionsfaktoren!$B$30:$B$599,"&lt;="&amp;K$11,Emissionsfaktoren!$A$30:$A$599,$D88,Emissionsfaktoren!$C$30:$C$599,$E88)&gt;0,
_xlfn.MAXIFS(Emissionsfaktoren!$B$30:$B$599,Emissionsfaktoren!$B$30:$B$599,"&lt;="&amp;K$11,Emissionsfaktoren!$A$30:$A$599,$D88,Emissionsfaktoren!$C$30:$C$599,$E88),
_xlfn.MINIFS(Emissionsfaktoren!$B$30:$B$599,Emissionsfaktoren!$A$30:$A$599,$D88,Emissionsfaktoren!$C$30:$C$599,$E88))</f>
        <v>0</v>
      </c>
      <c r="L88" s="603" t="str" cm="1">
        <f t="array" ref="L88">IF(F88=0,"",(IFERROR(VLOOKUP($D88&amp;F88&amp;$E88,CHOOSE({1,2},Emissionsfaktoren!$A$30:$A$504&amp;Emissionsfaktoren!$B$30:$B$504&amp;Emissionsfaktoren!$C$30:$C$504,Emissionsfaktoren!$E$30:$E$504),2,0),"")))</f>
        <v/>
      </c>
      <c r="M88" s="603" t="str" cm="1">
        <f t="array" ref="M88">IF(G88=0,"",(IFERROR(VLOOKUP($D88&amp;G88&amp;$E88,CHOOSE({1,2},Emissionsfaktoren!$A$30:$A$504&amp;Emissionsfaktoren!$B$30:$B$504&amp;Emissionsfaktoren!$C$30:$C$504,Emissionsfaktoren!$E$30:$E$504),2,0),"")))</f>
        <v/>
      </c>
      <c r="N88" s="603" t="str" cm="1">
        <f t="array" ref="N88">IF(H88=0,"",(IFERROR(VLOOKUP($D88&amp;H88&amp;$E88,CHOOSE({1,2},Emissionsfaktoren!$A$30:$A$504&amp;Emissionsfaktoren!$B$30:$B$504&amp;Emissionsfaktoren!$C$30:$C$504,Emissionsfaktoren!$E$30:$E$504),2,0),"")))</f>
        <v/>
      </c>
      <c r="O88" s="603" t="str" cm="1">
        <f t="array" ref="O88">IF(I88=0,"",(IFERROR(VLOOKUP($D88&amp;I88&amp;$E88,CHOOSE({1,2},Emissionsfaktoren!$A$30:$A$504&amp;Emissionsfaktoren!$B$30:$B$504&amp;Emissionsfaktoren!$C$30:$C$504,Emissionsfaktoren!$E$30:$E$504),2,0),"")))</f>
        <v/>
      </c>
      <c r="P88" s="603" t="str" cm="1">
        <f t="array" ref="P88">IF(J88=0,"",(IFERROR(VLOOKUP($D88&amp;J88&amp;$E88,CHOOSE({1,2},Emissionsfaktoren!$A$30:$A$504&amp;Emissionsfaktoren!$B$30:$B$504&amp;Emissionsfaktoren!$C$30:$C$504,Emissionsfaktoren!$E$30:$E$504),2,0),"")))</f>
        <v/>
      </c>
      <c r="Q88" s="645" t="str" cm="1">
        <f t="array" ref="Q88">IF(K88=0,"",(IFERROR(VLOOKUP($D88&amp;K88&amp;$E88,CHOOSE({1,2},Emissionsfaktoren!$A$30:$A$504&amp;Emissionsfaktoren!$B$30:$B$504&amp;Emissionsfaktoren!$C$30:$C$504,Emissionsfaktoren!$E$30:$E$504),2,0),"")))</f>
        <v/>
      </c>
      <c r="R88" s="641" t="str">
        <f>IFERROR(L88*'3.6 Dienstreisen'!D24,"")</f>
        <v/>
      </c>
      <c r="S88" s="641" t="str">
        <f>IFERROR(M88*'3.6 Dienstreisen'!E24,"")</f>
        <v/>
      </c>
      <c r="T88" s="641" t="str">
        <f>IFERROR(N88*'3.6 Dienstreisen'!F24,"")</f>
        <v/>
      </c>
      <c r="U88" s="641" t="str">
        <f>IFERROR(O88*'3.6 Dienstreisen'!G24,"")</f>
        <v/>
      </c>
      <c r="V88" s="641" t="str">
        <f>IFERROR(P88*'3.6 Dienstreisen'!H24,"")</f>
        <v/>
      </c>
      <c r="W88" s="434" t="str">
        <f>IFERROR(Q88*'3.6 Dienstreisen'!I24,"")</f>
        <v/>
      </c>
      <c r="X88" s="97"/>
      <c r="Y88" s="221"/>
    </row>
    <row r="89" spans="1:25" ht="19.350000000000001" customHeight="1" x14ac:dyDescent="0.2">
      <c r="A89" s="886"/>
      <c r="B89" s="857"/>
      <c r="C89" s="140" t="s">
        <v>352</v>
      </c>
      <c r="D89" s="140"/>
      <c r="E89" s="140" t="s">
        <v>516</v>
      </c>
      <c r="F89" s="393">
        <f>IF(_xlfn.MAXIFS(Emissionsfaktoren!$B$30:$B$599,Emissionsfaktoren!$B$30:$B$599,"&lt;="&amp;F$11,Emissionsfaktoren!$A$30:$A$599,$D89,Emissionsfaktoren!$C$30:$C$599,$E89)&gt;0,
_xlfn.MAXIFS(Emissionsfaktoren!$B$30:$B$599,Emissionsfaktoren!$B$30:$B$599,"&lt;="&amp;F$11,Emissionsfaktoren!$A$30:$A$599,$D89,Emissionsfaktoren!$C$30:$C$599,$E89),
_xlfn.MINIFS(Emissionsfaktoren!$B$30:$B$599,Emissionsfaktoren!$A$30:$A$599,$D89,Emissionsfaktoren!$C$30:$C$599,$E89))</f>
        <v>0</v>
      </c>
      <c r="G89" s="393">
        <f>IF(_xlfn.MAXIFS(Emissionsfaktoren!$B$30:$B$599,Emissionsfaktoren!$B$30:$B$599,"&lt;="&amp;G$11,Emissionsfaktoren!$A$30:$A$599,$D89,Emissionsfaktoren!$C$30:$C$599,$E89)&gt;0,
_xlfn.MAXIFS(Emissionsfaktoren!$B$30:$B$599,Emissionsfaktoren!$B$30:$B$599,"&lt;="&amp;G$11,Emissionsfaktoren!$A$30:$A$599,$D89,Emissionsfaktoren!$C$30:$C$599,$E89),
_xlfn.MINIFS(Emissionsfaktoren!$B$30:$B$599,Emissionsfaktoren!$A$30:$A$599,$D89,Emissionsfaktoren!$C$30:$C$599,$E89))</f>
        <v>0</v>
      </c>
      <c r="H89" s="393">
        <f>IF(_xlfn.MAXIFS(Emissionsfaktoren!$B$30:$B$599,Emissionsfaktoren!$B$30:$B$599,"&lt;="&amp;H$11,Emissionsfaktoren!$A$30:$A$599,$D89,Emissionsfaktoren!$C$30:$C$599,$E89)&gt;0,
_xlfn.MAXIFS(Emissionsfaktoren!$B$30:$B$599,Emissionsfaktoren!$B$30:$B$599,"&lt;="&amp;H$11,Emissionsfaktoren!$A$30:$A$599,$D89,Emissionsfaktoren!$C$30:$C$599,$E89),
_xlfn.MINIFS(Emissionsfaktoren!$B$30:$B$599,Emissionsfaktoren!$A$30:$A$599,$D89,Emissionsfaktoren!$C$30:$C$599,$E89))</f>
        <v>0</v>
      </c>
      <c r="I89" s="393">
        <f>IF(_xlfn.MAXIFS(Emissionsfaktoren!$B$30:$B$599,Emissionsfaktoren!$B$30:$B$599,"&lt;="&amp;I$11,Emissionsfaktoren!$A$30:$A$599,$D89,Emissionsfaktoren!$C$30:$C$599,$E89)&gt;0,
_xlfn.MAXIFS(Emissionsfaktoren!$B$30:$B$599,Emissionsfaktoren!$B$30:$B$599,"&lt;="&amp;I$11,Emissionsfaktoren!$A$30:$A$599,$D89,Emissionsfaktoren!$C$30:$C$599,$E89),
_xlfn.MINIFS(Emissionsfaktoren!$B$30:$B$599,Emissionsfaktoren!$A$30:$A$599,$D89,Emissionsfaktoren!$C$30:$C$599,$E89))</f>
        <v>0</v>
      </c>
      <c r="J89" s="393">
        <f>IF(_xlfn.MAXIFS(Emissionsfaktoren!$B$30:$B$599,Emissionsfaktoren!$B$30:$B$599,"&lt;="&amp;J$11,Emissionsfaktoren!$A$30:$A$599,$D89,Emissionsfaktoren!$C$30:$C$599,$E89)&gt;0,
_xlfn.MAXIFS(Emissionsfaktoren!$B$30:$B$599,Emissionsfaktoren!$B$30:$B$599,"&lt;="&amp;J$11,Emissionsfaktoren!$A$30:$A$599,$D89,Emissionsfaktoren!$C$30:$C$599,$E89),
_xlfn.MINIFS(Emissionsfaktoren!$B$30:$B$599,Emissionsfaktoren!$A$30:$A$599,$D89,Emissionsfaktoren!$C$30:$C$599,$E89))</f>
        <v>0</v>
      </c>
      <c r="K89" s="599">
        <f>IF(_xlfn.MAXIFS(Emissionsfaktoren!$B$30:$B$599,Emissionsfaktoren!$B$30:$B$599,"&lt;="&amp;K$11,Emissionsfaktoren!$A$30:$A$599,$D89,Emissionsfaktoren!$C$30:$C$599,$E89)&gt;0,
_xlfn.MAXIFS(Emissionsfaktoren!$B$30:$B$599,Emissionsfaktoren!$B$30:$B$599,"&lt;="&amp;K$11,Emissionsfaktoren!$A$30:$A$599,$D89,Emissionsfaktoren!$C$30:$C$599,$E89),
_xlfn.MINIFS(Emissionsfaktoren!$B$30:$B$599,Emissionsfaktoren!$A$30:$A$599,$D89,Emissionsfaktoren!$C$30:$C$599,$E89))</f>
        <v>0</v>
      </c>
      <c r="L89" s="603" t="str" cm="1">
        <f t="array" ref="L89">IF(F89=0,"",(IFERROR(VLOOKUP($D89&amp;F89&amp;$E89,CHOOSE({1,2},Emissionsfaktoren!$A$30:$A$504&amp;Emissionsfaktoren!$B$30:$B$504&amp;Emissionsfaktoren!$C$30:$C$504,Emissionsfaktoren!$E$30:$E$504),2,0),"")))</f>
        <v/>
      </c>
      <c r="M89" s="603" t="str" cm="1">
        <f t="array" ref="M89">IF(G89=0,"",(IFERROR(VLOOKUP($D89&amp;G89&amp;$E89,CHOOSE({1,2},Emissionsfaktoren!$A$30:$A$504&amp;Emissionsfaktoren!$B$30:$B$504&amp;Emissionsfaktoren!$C$30:$C$504,Emissionsfaktoren!$E$30:$E$504),2,0),"")))</f>
        <v/>
      </c>
      <c r="N89" s="603" t="str" cm="1">
        <f t="array" ref="N89">IF(H89=0,"",(IFERROR(VLOOKUP($D89&amp;H89&amp;$E89,CHOOSE({1,2},Emissionsfaktoren!$A$30:$A$504&amp;Emissionsfaktoren!$B$30:$B$504&amp;Emissionsfaktoren!$C$30:$C$504,Emissionsfaktoren!$E$30:$E$504),2,0),"")))</f>
        <v/>
      </c>
      <c r="O89" s="603" t="str" cm="1">
        <f t="array" ref="O89">IF(I89=0,"",(IFERROR(VLOOKUP($D89&amp;I89&amp;$E89,CHOOSE({1,2},Emissionsfaktoren!$A$30:$A$504&amp;Emissionsfaktoren!$B$30:$B$504&amp;Emissionsfaktoren!$C$30:$C$504,Emissionsfaktoren!$E$30:$E$504),2,0),"")))</f>
        <v/>
      </c>
      <c r="P89" s="603" t="str" cm="1">
        <f t="array" ref="P89">IF(J89=0,"",(IFERROR(VLOOKUP($D89&amp;J89&amp;$E89,CHOOSE({1,2},Emissionsfaktoren!$A$30:$A$504&amp;Emissionsfaktoren!$B$30:$B$504&amp;Emissionsfaktoren!$C$30:$C$504,Emissionsfaktoren!$E$30:$E$504),2,0),"")))</f>
        <v/>
      </c>
      <c r="Q89" s="645" t="str" cm="1">
        <f t="array" ref="Q89">IF(K89=0,"",(IFERROR(VLOOKUP($D89&amp;K89&amp;$E89,CHOOSE({1,2},Emissionsfaktoren!$A$30:$A$504&amp;Emissionsfaktoren!$B$30:$B$504&amp;Emissionsfaktoren!$C$30:$C$504,Emissionsfaktoren!$E$30:$E$504),2,0),"")))</f>
        <v/>
      </c>
      <c r="R89" s="641" t="str">
        <f>IFERROR(L89*'3.6 Dienstreisen'!D25,"")</f>
        <v/>
      </c>
      <c r="S89" s="641" t="str">
        <f>IFERROR(M89*'3.6 Dienstreisen'!E25,"")</f>
        <v/>
      </c>
      <c r="T89" s="641" t="str">
        <f>IFERROR(N89*'3.6 Dienstreisen'!F25,"")</f>
        <v/>
      </c>
      <c r="U89" s="641" t="str">
        <f>IFERROR(O89*'3.6 Dienstreisen'!G25,"")</f>
        <v/>
      </c>
      <c r="V89" s="641" t="str">
        <f>IFERROR(P89*'3.6 Dienstreisen'!H25,"")</f>
        <v/>
      </c>
      <c r="W89" s="434" t="str">
        <f>IFERROR(Q89*'3.6 Dienstreisen'!I25,"")</f>
        <v/>
      </c>
      <c r="X89" s="97"/>
      <c r="Y89" s="221"/>
    </row>
    <row r="90" spans="1:25" ht="19.350000000000001" customHeight="1" x14ac:dyDescent="0.2">
      <c r="A90" s="886"/>
      <c r="B90" s="857"/>
      <c r="C90" s="140" t="s">
        <v>353</v>
      </c>
      <c r="D90" s="140"/>
      <c r="E90" s="140" t="s">
        <v>516</v>
      </c>
      <c r="F90" s="393">
        <f>IF(_xlfn.MAXIFS(Emissionsfaktoren!$B$30:$B$599,Emissionsfaktoren!$B$30:$B$599,"&lt;="&amp;F$11,Emissionsfaktoren!$A$30:$A$599,$D90,Emissionsfaktoren!$C$30:$C$599,$E90)&gt;0,
_xlfn.MAXIFS(Emissionsfaktoren!$B$30:$B$599,Emissionsfaktoren!$B$30:$B$599,"&lt;="&amp;F$11,Emissionsfaktoren!$A$30:$A$599,$D90,Emissionsfaktoren!$C$30:$C$599,$E90),
_xlfn.MINIFS(Emissionsfaktoren!$B$30:$B$599,Emissionsfaktoren!$A$30:$A$599,$D90,Emissionsfaktoren!$C$30:$C$599,$E90))</f>
        <v>0</v>
      </c>
      <c r="G90" s="393">
        <f>IF(_xlfn.MAXIFS(Emissionsfaktoren!$B$30:$B$599,Emissionsfaktoren!$B$30:$B$599,"&lt;="&amp;G$11,Emissionsfaktoren!$A$30:$A$599,$D90,Emissionsfaktoren!$C$30:$C$599,$E90)&gt;0,
_xlfn.MAXIFS(Emissionsfaktoren!$B$30:$B$599,Emissionsfaktoren!$B$30:$B$599,"&lt;="&amp;G$11,Emissionsfaktoren!$A$30:$A$599,$D90,Emissionsfaktoren!$C$30:$C$599,$E90),
_xlfn.MINIFS(Emissionsfaktoren!$B$30:$B$599,Emissionsfaktoren!$A$30:$A$599,$D90,Emissionsfaktoren!$C$30:$C$599,$E90))</f>
        <v>0</v>
      </c>
      <c r="H90" s="393">
        <f>IF(_xlfn.MAXIFS(Emissionsfaktoren!$B$30:$B$599,Emissionsfaktoren!$B$30:$B$599,"&lt;="&amp;H$11,Emissionsfaktoren!$A$30:$A$599,$D90,Emissionsfaktoren!$C$30:$C$599,$E90)&gt;0,
_xlfn.MAXIFS(Emissionsfaktoren!$B$30:$B$599,Emissionsfaktoren!$B$30:$B$599,"&lt;="&amp;H$11,Emissionsfaktoren!$A$30:$A$599,$D90,Emissionsfaktoren!$C$30:$C$599,$E90),
_xlfn.MINIFS(Emissionsfaktoren!$B$30:$B$599,Emissionsfaktoren!$A$30:$A$599,$D90,Emissionsfaktoren!$C$30:$C$599,$E90))</f>
        <v>0</v>
      </c>
      <c r="I90" s="393">
        <f>IF(_xlfn.MAXIFS(Emissionsfaktoren!$B$30:$B$599,Emissionsfaktoren!$B$30:$B$599,"&lt;="&amp;I$11,Emissionsfaktoren!$A$30:$A$599,$D90,Emissionsfaktoren!$C$30:$C$599,$E90)&gt;0,
_xlfn.MAXIFS(Emissionsfaktoren!$B$30:$B$599,Emissionsfaktoren!$B$30:$B$599,"&lt;="&amp;I$11,Emissionsfaktoren!$A$30:$A$599,$D90,Emissionsfaktoren!$C$30:$C$599,$E90),
_xlfn.MINIFS(Emissionsfaktoren!$B$30:$B$599,Emissionsfaktoren!$A$30:$A$599,$D90,Emissionsfaktoren!$C$30:$C$599,$E90))</f>
        <v>0</v>
      </c>
      <c r="J90" s="393">
        <f>IF(_xlfn.MAXIFS(Emissionsfaktoren!$B$30:$B$599,Emissionsfaktoren!$B$30:$B$599,"&lt;="&amp;J$11,Emissionsfaktoren!$A$30:$A$599,$D90,Emissionsfaktoren!$C$30:$C$599,$E90)&gt;0,
_xlfn.MAXIFS(Emissionsfaktoren!$B$30:$B$599,Emissionsfaktoren!$B$30:$B$599,"&lt;="&amp;J$11,Emissionsfaktoren!$A$30:$A$599,$D90,Emissionsfaktoren!$C$30:$C$599,$E90),
_xlfn.MINIFS(Emissionsfaktoren!$B$30:$B$599,Emissionsfaktoren!$A$30:$A$599,$D90,Emissionsfaktoren!$C$30:$C$599,$E90))</f>
        <v>0</v>
      </c>
      <c r="K90" s="599">
        <f>IF(_xlfn.MAXIFS(Emissionsfaktoren!$B$30:$B$599,Emissionsfaktoren!$B$30:$B$599,"&lt;="&amp;K$11,Emissionsfaktoren!$A$30:$A$599,$D90,Emissionsfaktoren!$C$30:$C$599,$E90)&gt;0,
_xlfn.MAXIFS(Emissionsfaktoren!$B$30:$B$599,Emissionsfaktoren!$B$30:$B$599,"&lt;="&amp;K$11,Emissionsfaktoren!$A$30:$A$599,$D90,Emissionsfaktoren!$C$30:$C$599,$E90),
_xlfn.MINIFS(Emissionsfaktoren!$B$30:$B$599,Emissionsfaktoren!$A$30:$A$599,$D90,Emissionsfaktoren!$C$30:$C$599,$E90))</f>
        <v>0</v>
      </c>
      <c r="L90" s="603" t="str" cm="1">
        <f t="array" ref="L90">IF(F90=0,"",(IFERROR(VLOOKUP($D90&amp;F90&amp;$E90,CHOOSE({1,2},Emissionsfaktoren!$A$30:$A$504&amp;Emissionsfaktoren!$B$30:$B$504&amp;Emissionsfaktoren!$C$30:$C$504,Emissionsfaktoren!$E$30:$E$504),2,0),"")))</f>
        <v/>
      </c>
      <c r="M90" s="603" t="str" cm="1">
        <f t="array" ref="M90">IF(G90=0,"",(IFERROR(VLOOKUP($D90&amp;G90&amp;$E90,CHOOSE({1,2},Emissionsfaktoren!$A$30:$A$504&amp;Emissionsfaktoren!$B$30:$B$504&amp;Emissionsfaktoren!$C$30:$C$504,Emissionsfaktoren!$E$30:$E$504),2,0),"")))</f>
        <v/>
      </c>
      <c r="N90" s="603" t="str" cm="1">
        <f t="array" ref="N90">IF(H90=0,"",(IFERROR(VLOOKUP($D90&amp;H90&amp;$E90,CHOOSE({1,2},Emissionsfaktoren!$A$30:$A$504&amp;Emissionsfaktoren!$B$30:$B$504&amp;Emissionsfaktoren!$C$30:$C$504,Emissionsfaktoren!$E$30:$E$504),2,0),"")))</f>
        <v/>
      </c>
      <c r="O90" s="603" t="str" cm="1">
        <f t="array" ref="O90">IF(I90=0,"",(IFERROR(VLOOKUP($D90&amp;I90&amp;$E90,CHOOSE({1,2},Emissionsfaktoren!$A$30:$A$504&amp;Emissionsfaktoren!$B$30:$B$504&amp;Emissionsfaktoren!$C$30:$C$504,Emissionsfaktoren!$E$30:$E$504),2,0),"")))</f>
        <v/>
      </c>
      <c r="P90" s="603" t="str" cm="1">
        <f t="array" ref="P90">IF(J90=0,"",(IFERROR(VLOOKUP($D90&amp;J90&amp;$E90,CHOOSE({1,2},Emissionsfaktoren!$A$30:$A$504&amp;Emissionsfaktoren!$B$30:$B$504&amp;Emissionsfaktoren!$C$30:$C$504,Emissionsfaktoren!$E$30:$E$504),2,0),"")))</f>
        <v/>
      </c>
      <c r="Q90" s="645" t="str" cm="1">
        <f t="array" ref="Q90">IF(K90=0,"",(IFERROR(VLOOKUP($D90&amp;K90&amp;$E90,CHOOSE({1,2},Emissionsfaktoren!$A$30:$A$504&amp;Emissionsfaktoren!$B$30:$B$504&amp;Emissionsfaktoren!$C$30:$C$504,Emissionsfaktoren!$E$30:$E$504),2,0),"")))</f>
        <v/>
      </c>
      <c r="R90" s="641" t="str">
        <f>IFERROR(L90*'3.6 Dienstreisen'!D26,"")</f>
        <v/>
      </c>
      <c r="S90" s="641" t="str">
        <f>IFERROR(M90*'3.6 Dienstreisen'!E26,"")</f>
        <v/>
      </c>
      <c r="T90" s="641" t="str">
        <f>IFERROR(N90*'3.6 Dienstreisen'!F26,"")</f>
        <v/>
      </c>
      <c r="U90" s="641" t="str">
        <f>IFERROR(O90*'3.6 Dienstreisen'!G26,"")</f>
        <v/>
      </c>
      <c r="V90" s="641" t="str">
        <f>IFERROR(P90*'3.6 Dienstreisen'!H26,"")</f>
        <v/>
      </c>
      <c r="W90" s="434" t="str">
        <f>IFERROR(Q90*'3.6 Dienstreisen'!I26,"")</f>
        <v/>
      </c>
      <c r="X90" s="97"/>
      <c r="Y90" s="221"/>
    </row>
    <row r="91" spans="1:25" ht="19.350000000000001" customHeight="1" x14ac:dyDescent="0.2">
      <c r="A91" s="886"/>
      <c r="B91" s="857"/>
      <c r="C91" s="140" t="s">
        <v>354</v>
      </c>
      <c r="D91" s="140"/>
      <c r="E91" s="140" t="s">
        <v>516</v>
      </c>
      <c r="F91" s="393">
        <f>IF(_xlfn.MAXIFS(Emissionsfaktoren!$B$30:$B$599,Emissionsfaktoren!$B$30:$B$599,"&lt;="&amp;F$11,Emissionsfaktoren!$A$30:$A$599,$D91,Emissionsfaktoren!$C$30:$C$599,$E91)&gt;0,
_xlfn.MAXIFS(Emissionsfaktoren!$B$30:$B$599,Emissionsfaktoren!$B$30:$B$599,"&lt;="&amp;F$11,Emissionsfaktoren!$A$30:$A$599,$D91,Emissionsfaktoren!$C$30:$C$599,$E91),
_xlfn.MINIFS(Emissionsfaktoren!$B$30:$B$599,Emissionsfaktoren!$A$30:$A$599,$D91,Emissionsfaktoren!$C$30:$C$599,$E91))</f>
        <v>0</v>
      </c>
      <c r="G91" s="393">
        <f>IF(_xlfn.MAXIFS(Emissionsfaktoren!$B$30:$B$599,Emissionsfaktoren!$B$30:$B$599,"&lt;="&amp;G$11,Emissionsfaktoren!$A$30:$A$599,$D91,Emissionsfaktoren!$C$30:$C$599,$E91)&gt;0,
_xlfn.MAXIFS(Emissionsfaktoren!$B$30:$B$599,Emissionsfaktoren!$B$30:$B$599,"&lt;="&amp;G$11,Emissionsfaktoren!$A$30:$A$599,$D91,Emissionsfaktoren!$C$30:$C$599,$E91),
_xlfn.MINIFS(Emissionsfaktoren!$B$30:$B$599,Emissionsfaktoren!$A$30:$A$599,$D91,Emissionsfaktoren!$C$30:$C$599,$E91))</f>
        <v>0</v>
      </c>
      <c r="H91" s="393">
        <f>IF(_xlfn.MAXIFS(Emissionsfaktoren!$B$30:$B$599,Emissionsfaktoren!$B$30:$B$599,"&lt;="&amp;H$11,Emissionsfaktoren!$A$30:$A$599,$D91,Emissionsfaktoren!$C$30:$C$599,$E91)&gt;0,
_xlfn.MAXIFS(Emissionsfaktoren!$B$30:$B$599,Emissionsfaktoren!$B$30:$B$599,"&lt;="&amp;H$11,Emissionsfaktoren!$A$30:$A$599,$D91,Emissionsfaktoren!$C$30:$C$599,$E91),
_xlfn.MINIFS(Emissionsfaktoren!$B$30:$B$599,Emissionsfaktoren!$A$30:$A$599,$D91,Emissionsfaktoren!$C$30:$C$599,$E91))</f>
        <v>0</v>
      </c>
      <c r="I91" s="393">
        <f>IF(_xlfn.MAXIFS(Emissionsfaktoren!$B$30:$B$599,Emissionsfaktoren!$B$30:$B$599,"&lt;="&amp;I$11,Emissionsfaktoren!$A$30:$A$599,$D91,Emissionsfaktoren!$C$30:$C$599,$E91)&gt;0,
_xlfn.MAXIFS(Emissionsfaktoren!$B$30:$B$599,Emissionsfaktoren!$B$30:$B$599,"&lt;="&amp;I$11,Emissionsfaktoren!$A$30:$A$599,$D91,Emissionsfaktoren!$C$30:$C$599,$E91),
_xlfn.MINIFS(Emissionsfaktoren!$B$30:$B$599,Emissionsfaktoren!$A$30:$A$599,$D91,Emissionsfaktoren!$C$30:$C$599,$E91))</f>
        <v>0</v>
      </c>
      <c r="J91" s="393">
        <f>IF(_xlfn.MAXIFS(Emissionsfaktoren!$B$30:$B$599,Emissionsfaktoren!$B$30:$B$599,"&lt;="&amp;J$11,Emissionsfaktoren!$A$30:$A$599,$D91,Emissionsfaktoren!$C$30:$C$599,$E91)&gt;0,
_xlfn.MAXIFS(Emissionsfaktoren!$B$30:$B$599,Emissionsfaktoren!$B$30:$B$599,"&lt;="&amp;J$11,Emissionsfaktoren!$A$30:$A$599,$D91,Emissionsfaktoren!$C$30:$C$599,$E91),
_xlfn.MINIFS(Emissionsfaktoren!$B$30:$B$599,Emissionsfaktoren!$A$30:$A$599,$D91,Emissionsfaktoren!$C$30:$C$599,$E91))</f>
        <v>0</v>
      </c>
      <c r="K91" s="599">
        <f>IF(_xlfn.MAXIFS(Emissionsfaktoren!$B$30:$B$599,Emissionsfaktoren!$B$30:$B$599,"&lt;="&amp;K$11,Emissionsfaktoren!$A$30:$A$599,$D91,Emissionsfaktoren!$C$30:$C$599,$E91)&gt;0,
_xlfn.MAXIFS(Emissionsfaktoren!$B$30:$B$599,Emissionsfaktoren!$B$30:$B$599,"&lt;="&amp;K$11,Emissionsfaktoren!$A$30:$A$599,$D91,Emissionsfaktoren!$C$30:$C$599,$E91),
_xlfn.MINIFS(Emissionsfaktoren!$B$30:$B$599,Emissionsfaktoren!$A$30:$A$599,$D91,Emissionsfaktoren!$C$30:$C$599,$E91))</f>
        <v>0</v>
      </c>
      <c r="L91" s="603" t="str" cm="1">
        <f t="array" ref="L91">IF(F91=0,"",(IFERROR(VLOOKUP($D91&amp;F91&amp;$E91,CHOOSE({1,2},Emissionsfaktoren!$A$30:$A$504&amp;Emissionsfaktoren!$B$30:$B$504&amp;Emissionsfaktoren!$C$30:$C$504,Emissionsfaktoren!$E$30:$E$504),2,0),"")))</f>
        <v/>
      </c>
      <c r="M91" s="603" t="str" cm="1">
        <f t="array" ref="M91">IF(G91=0,"",(IFERROR(VLOOKUP($D91&amp;G91&amp;$E91,CHOOSE({1,2},Emissionsfaktoren!$A$30:$A$504&amp;Emissionsfaktoren!$B$30:$B$504&amp;Emissionsfaktoren!$C$30:$C$504,Emissionsfaktoren!$E$30:$E$504),2,0),"")))</f>
        <v/>
      </c>
      <c r="N91" s="603" t="str" cm="1">
        <f t="array" ref="N91">IF(H91=0,"",(IFERROR(VLOOKUP($D91&amp;H91&amp;$E91,CHOOSE({1,2},Emissionsfaktoren!$A$30:$A$504&amp;Emissionsfaktoren!$B$30:$B$504&amp;Emissionsfaktoren!$C$30:$C$504,Emissionsfaktoren!$E$30:$E$504),2,0),"")))</f>
        <v/>
      </c>
      <c r="O91" s="603" t="str" cm="1">
        <f t="array" ref="O91">IF(I91=0,"",(IFERROR(VLOOKUP($D91&amp;I91&amp;$E91,CHOOSE({1,2},Emissionsfaktoren!$A$30:$A$504&amp;Emissionsfaktoren!$B$30:$B$504&amp;Emissionsfaktoren!$C$30:$C$504,Emissionsfaktoren!$E$30:$E$504),2,0),"")))</f>
        <v/>
      </c>
      <c r="P91" s="603" t="str" cm="1">
        <f t="array" ref="P91">IF(J91=0,"",(IFERROR(VLOOKUP($D91&amp;J91&amp;$E91,CHOOSE({1,2},Emissionsfaktoren!$A$30:$A$504&amp;Emissionsfaktoren!$B$30:$B$504&amp;Emissionsfaktoren!$C$30:$C$504,Emissionsfaktoren!$E$30:$E$504),2,0),"")))</f>
        <v/>
      </c>
      <c r="Q91" s="645" t="str" cm="1">
        <f t="array" ref="Q91">IF(K91=0,"",(IFERROR(VLOOKUP($D91&amp;K91&amp;$E91,CHOOSE({1,2},Emissionsfaktoren!$A$30:$A$504&amp;Emissionsfaktoren!$B$30:$B$504&amp;Emissionsfaktoren!$C$30:$C$504,Emissionsfaktoren!$E$30:$E$504),2,0),"")))</f>
        <v/>
      </c>
      <c r="R91" s="641" t="str">
        <f>IFERROR(L91*'3.6 Dienstreisen'!D27,"")</f>
        <v/>
      </c>
      <c r="S91" s="641" t="str">
        <f>IFERROR(M91*'3.6 Dienstreisen'!E27,"")</f>
        <v/>
      </c>
      <c r="T91" s="641" t="str">
        <f>IFERROR(N91*'3.6 Dienstreisen'!F27,"")</f>
        <v/>
      </c>
      <c r="U91" s="641" t="str">
        <f>IFERROR(O91*'3.6 Dienstreisen'!G27,"")</f>
        <v/>
      </c>
      <c r="V91" s="641" t="str">
        <f>IFERROR(P91*'3.6 Dienstreisen'!H27,"")</f>
        <v/>
      </c>
      <c r="W91" s="434" t="str">
        <f>IFERROR(Q91*'3.6 Dienstreisen'!I27,"")</f>
        <v/>
      </c>
      <c r="X91" s="97"/>
      <c r="Y91" s="221"/>
    </row>
    <row r="92" spans="1:25" ht="29.1" customHeight="1" x14ac:dyDescent="0.2">
      <c r="A92" s="886"/>
      <c r="B92" s="857"/>
      <c r="C92" s="140" t="s">
        <v>355</v>
      </c>
      <c r="D92" s="140"/>
      <c r="E92" s="140" t="s">
        <v>516</v>
      </c>
      <c r="F92" s="393">
        <f>IF(_xlfn.MAXIFS(Emissionsfaktoren!$B$30:$B$599,Emissionsfaktoren!$B$30:$B$599,"&lt;="&amp;F$11,Emissionsfaktoren!$A$30:$A$599,$D92,Emissionsfaktoren!$C$30:$C$599,$E92)&gt;0,
_xlfn.MAXIFS(Emissionsfaktoren!$B$30:$B$599,Emissionsfaktoren!$B$30:$B$599,"&lt;="&amp;F$11,Emissionsfaktoren!$A$30:$A$599,$D92,Emissionsfaktoren!$C$30:$C$599,$E92),
_xlfn.MINIFS(Emissionsfaktoren!$B$30:$B$599,Emissionsfaktoren!$A$30:$A$599,$D92,Emissionsfaktoren!$C$30:$C$599,$E92))</f>
        <v>0</v>
      </c>
      <c r="G92" s="393">
        <f>IF(_xlfn.MAXIFS(Emissionsfaktoren!$B$30:$B$599,Emissionsfaktoren!$B$30:$B$599,"&lt;="&amp;G$11,Emissionsfaktoren!$A$30:$A$599,$D92,Emissionsfaktoren!$C$30:$C$599,$E92)&gt;0,
_xlfn.MAXIFS(Emissionsfaktoren!$B$30:$B$599,Emissionsfaktoren!$B$30:$B$599,"&lt;="&amp;G$11,Emissionsfaktoren!$A$30:$A$599,$D92,Emissionsfaktoren!$C$30:$C$599,$E92),
_xlfn.MINIFS(Emissionsfaktoren!$B$30:$B$599,Emissionsfaktoren!$A$30:$A$599,$D92,Emissionsfaktoren!$C$30:$C$599,$E92))</f>
        <v>0</v>
      </c>
      <c r="H92" s="393">
        <f>IF(_xlfn.MAXIFS(Emissionsfaktoren!$B$30:$B$599,Emissionsfaktoren!$B$30:$B$599,"&lt;="&amp;H$11,Emissionsfaktoren!$A$30:$A$599,$D92,Emissionsfaktoren!$C$30:$C$599,$E92)&gt;0,
_xlfn.MAXIFS(Emissionsfaktoren!$B$30:$B$599,Emissionsfaktoren!$B$30:$B$599,"&lt;="&amp;H$11,Emissionsfaktoren!$A$30:$A$599,$D92,Emissionsfaktoren!$C$30:$C$599,$E92),
_xlfn.MINIFS(Emissionsfaktoren!$B$30:$B$599,Emissionsfaktoren!$A$30:$A$599,$D92,Emissionsfaktoren!$C$30:$C$599,$E92))</f>
        <v>0</v>
      </c>
      <c r="I92" s="393">
        <f>IF(_xlfn.MAXIFS(Emissionsfaktoren!$B$30:$B$599,Emissionsfaktoren!$B$30:$B$599,"&lt;="&amp;I$11,Emissionsfaktoren!$A$30:$A$599,$D92,Emissionsfaktoren!$C$30:$C$599,$E92)&gt;0,
_xlfn.MAXIFS(Emissionsfaktoren!$B$30:$B$599,Emissionsfaktoren!$B$30:$B$599,"&lt;="&amp;I$11,Emissionsfaktoren!$A$30:$A$599,$D92,Emissionsfaktoren!$C$30:$C$599,$E92),
_xlfn.MINIFS(Emissionsfaktoren!$B$30:$B$599,Emissionsfaktoren!$A$30:$A$599,$D92,Emissionsfaktoren!$C$30:$C$599,$E92))</f>
        <v>0</v>
      </c>
      <c r="J92" s="393">
        <f>IF(_xlfn.MAXIFS(Emissionsfaktoren!$B$30:$B$599,Emissionsfaktoren!$B$30:$B$599,"&lt;="&amp;J$11,Emissionsfaktoren!$A$30:$A$599,$D92,Emissionsfaktoren!$C$30:$C$599,$E92)&gt;0,
_xlfn.MAXIFS(Emissionsfaktoren!$B$30:$B$599,Emissionsfaktoren!$B$30:$B$599,"&lt;="&amp;J$11,Emissionsfaktoren!$A$30:$A$599,$D92,Emissionsfaktoren!$C$30:$C$599,$E92),
_xlfn.MINIFS(Emissionsfaktoren!$B$30:$B$599,Emissionsfaktoren!$A$30:$A$599,$D92,Emissionsfaktoren!$C$30:$C$599,$E92))</f>
        <v>0</v>
      </c>
      <c r="K92" s="599">
        <f>IF(_xlfn.MAXIFS(Emissionsfaktoren!$B$30:$B$599,Emissionsfaktoren!$B$30:$B$599,"&lt;="&amp;K$11,Emissionsfaktoren!$A$30:$A$599,$D92,Emissionsfaktoren!$C$30:$C$599,$E92)&gt;0,
_xlfn.MAXIFS(Emissionsfaktoren!$B$30:$B$599,Emissionsfaktoren!$B$30:$B$599,"&lt;="&amp;K$11,Emissionsfaktoren!$A$30:$A$599,$D92,Emissionsfaktoren!$C$30:$C$599,$E92),
_xlfn.MINIFS(Emissionsfaktoren!$B$30:$B$599,Emissionsfaktoren!$A$30:$A$599,$D92,Emissionsfaktoren!$C$30:$C$599,$E92))</f>
        <v>0</v>
      </c>
      <c r="L92" s="603" t="str" cm="1">
        <f t="array" ref="L92">IF(F92=0,"",(IFERROR(VLOOKUP($D92&amp;F92&amp;$E92,CHOOSE({1,2},Emissionsfaktoren!$A$30:$A$504&amp;Emissionsfaktoren!$B$30:$B$504&amp;Emissionsfaktoren!$C$30:$C$504,Emissionsfaktoren!$E$30:$E$504),2,0),"")))</f>
        <v/>
      </c>
      <c r="M92" s="603" t="str" cm="1">
        <f t="array" ref="M92">IF(G92=0,"",(IFERROR(VLOOKUP($D92&amp;G92&amp;$E92,CHOOSE({1,2},Emissionsfaktoren!$A$30:$A$504&amp;Emissionsfaktoren!$B$30:$B$504&amp;Emissionsfaktoren!$C$30:$C$504,Emissionsfaktoren!$E$30:$E$504),2,0),"")))</f>
        <v/>
      </c>
      <c r="N92" s="603" t="str" cm="1">
        <f t="array" ref="N92">IF(H92=0,"",(IFERROR(VLOOKUP($D92&amp;H92&amp;$E92,CHOOSE({1,2},Emissionsfaktoren!$A$30:$A$504&amp;Emissionsfaktoren!$B$30:$B$504&amp;Emissionsfaktoren!$C$30:$C$504,Emissionsfaktoren!$E$30:$E$504),2,0),"")))</f>
        <v/>
      </c>
      <c r="O92" s="603" t="str" cm="1">
        <f t="array" ref="O92">IF(I92=0,"",(IFERROR(VLOOKUP($D92&amp;I92&amp;$E92,CHOOSE({1,2},Emissionsfaktoren!$A$30:$A$504&amp;Emissionsfaktoren!$B$30:$B$504&amp;Emissionsfaktoren!$C$30:$C$504,Emissionsfaktoren!$E$30:$E$504),2,0),"")))</f>
        <v/>
      </c>
      <c r="P92" s="603" t="str" cm="1">
        <f t="array" ref="P92">IF(J92=0,"",(IFERROR(VLOOKUP($D92&amp;J92&amp;$E92,CHOOSE({1,2},Emissionsfaktoren!$A$30:$A$504&amp;Emissionsfaktoren!$B$30:$B$504&amp;Emissionsfaktoren!$C$30:$C$504,Emissionsfaktoren!$E$30:$E$504),2,0),"")))</f>
        <v/>
      </c>
      <c r="Q92" s="651" t="str" cm="1">
        <f t="array" ref="Q92">IF(K92=0,"",(IFERROR(VLOOKUP($D92&amp;K92&amp;$E92,CHOOSE({1,2},Emissionsfaktoren!$A$30:$A$504&amp;Emissionsfaktoren!$B$30:$B$504&amp;Emissionsfaktoren!$C$30:$C$504,Emissionsfaktoren!$E$30:$E$504),2,0),"")))</f>
        <v/>
      </c>
      <c r="R92" s="340" t="str">
        <f>IFERROR(L92*'3.6 Dienstreisen'!D28,"")</f>
        <v/>
      </c>
      <c r="S92" s="641" t="str">
        <f>IFERROR(M92*'3.6 Dienstreisen'!E28,"")</f>
        <v/>
      </c>
      <c r="T92" s="641" t="str">
        <f>IFERROR(N92*'3.6 Dienstreisen'!F28,"")</f>
        <v/>
      </c>
      <c r="U92" s="641" t="str">
        <f>IFERROR(O92*'3.6 Dienstreisen'!G28,"")</f>
        <v/>
      </c>
      <c r="V92" s="641" t="str">
        <f>IFERROR(P92*'3.6 Dienstreisen'!H28,"")</f>
        <v/>
      </c>
      <c r="W92" s="434" t="str">
        <f>IFERROR(Q92*'3.6 Dienstreisen'!I28,"")</f>
        <v/>
      </c>
      <c r="X92" s="97"/>
      <c r="Y92" s="221"/>
    </row>
    <row r="93" spans="1:25" ht="19.350000000000001" customHeight="1" x14ac:dyDescent="0.2">
      <c r="A93" s="886"/>
      <c r="B93" s="857"/>
      <c r="C93" s="140" t="s">
        <v>356</v>
      </c>
      <c r="D93" s="140"/>
      <c r="E93" s="140" t="s">
        <v>516</v>
      </c>
      <c r="F93" s="393">
        <f>IF(_xlfn.MAXIFS(Emissionsfaktoren!$B$30:$B$599,Emissionsfaktoren!$B$30:$B$599,"&lt;="&amp;F$11,Emissionsfaktoren!$A$30:$A$599,$D93,Emissionsfaktoren!$C$30:$C$599,$E93)&gt;0,
_xlfn.MAXIFS(Emissionsfaktoren!$B$30:$B$599,Emissionsfaktoren!$B$30:$B$599,"&lt;="&amp;F$11,Emissionsfaktoren!$A$30:$A$599,$D93,Emissionsfaktoren!$C$30:$C$599,$E93),
_xlfn.MINIFS(Emissionsfaktoren!$B$30:$B$599,Emissionsfaktoren!$A$30:$A$599,$D93,Emissionsfaktoren!$C$30:$C$599,$E93))</f>
        <v>0</v>
      </c>
      <c r="G93" s="393">
        <f>IF(_xlfn.MAXIFS(Emissionsfaktoren!$B$30:$B$599,Emissionsfaktoren!$B$30:$B$599,"&lt;="&amp;G$11,Emissionsfaktoren!$A$30:$A$599,$D93,Emissionsfaktoren!$C$30:$C$599,$E93)&gt;0,
_xlfn.MAXIFS(Emissionsfaktoren!$B$30:$B$599,Emissionsfaktoren!$B$30:$B$599,"&lt;="&amp;G$11,Emissionsfaktoren!$A$30:$A$599,$D93,Emissionsfaktoren!$C$30:$C$599,$E93),
_xlfn.MINIFS(Emissionsfaktoren!$B$30:$B$599,Emissionsfaktoren!$A$30:$A$599,$D93,Emissionsfaktoren!$C$30:$C$599,$E93))</f>
        <v>0</v>
      </c>
      <c r="H93" s="393">
        <f>IF(_xlfn.MAXIFS(Emissionsfaktoren!$B$30:$B$599,Emissionsfaktoren!$B$30:$B$599,"&lt;="&amp;H$11,Emissionsfaktoren!$A$30:$A$599,$D93,Emissionsfaktoren!$C$30:$C$599,$E93)&gt;0,
_xlfn.MAXIFS(Emissionsfaktoren!$B$30:$B$599,Emissionsfaktoren!$B$30:$B$599,"&lt;="&amp;H$11,Emissionsfaktoren!$A$30:$A$599,$D93,Emissionsfaktoren!$C$30:$C$599,$E93),
_xlfn.MINIFS(Emissionsfaktoren!$B$30:$B$599,Emissionsfaktoren!$A$30:$A$599,$D93,Emissionsfaktoren!$C$30:$C$599,$E93))</f>
        <v>0</v>
      </c>
      <c r="I93" s="393">
        <f>IF(_xlfn.MAXIFS(Emissionsfaktoren!$B$30:$B$599,Emissionsfaktoren!$B$30:$B$599,"&lt;="&amp;I$11,Emissionsfaktoren!$A$30:$A$599,$D93,Emissionsfaktoren!$C$30:$C$599,$E93)&gt;0,
_xlfn.MAXIFS(Emissionsfaktoren!$B$30:$B$599,Emissionsfaktoren!$B$30:$B$599,"&lt;="&amp;I$11,Emissionsfaktoren!$A$30:$A$599,$D93,Emissionsfaktoren!$C$30:$C$599,$E93),
_xlfn.MINIFS(Emissionsfaktoren!$B$30:$B$599,Emissionsfaktoren!$A$30:$A$599,$D93,Emissionsfaktoren!$C$30:$C$599,$E93))</f>
        <v>0</v>
      </c>
      <c r="J93" s="393">
        <f>IF(_xlfn.MAXIFS(Emissionsfaktoren!$B$30:$B$599,Emissionsfaktoren!$B$30:$B$599,"&lt;="&amp;J$11,Emissionsfaktoren!$A$30:$A$599,$D93,Emissionsfaktoren!$C$30:$C$599,$E93)&gt;0,
_xlfn.MAXIFS(Emissionsfaktoren!$B$30:$B$599,Emissionsfaktoren!$B$30:$B$599,"&lt;="&amp;J$11,Emissionsfaktoren!$A$30:$A$599,$D93,Emissionsfaktoren!$C$30:$C$599,$E93),
_xlfn.MINIFS(Emissionsfaktoren!$B$30:$B$599,Emissionsfaktoren!$A$30:$A$599,$D93,Emissionsfaktoren!$C$30:$C$599,$E93))</f>
        <v>0</v>
      </c>
      <c r="K93" s="599">
        <f>IF(_xlfn.MAXIFS(Emissionsfaktoren!$B$30:$B$599,Emissionsfaktoren!$B$30:$B$599,"&lt;="&amp;K$11,Emissionsfaktoren!$A$30:$A$599,$D93,Emissionsfaktoren!$C$30:$C$599,$E93)&gt;0,
_xlfn.MAXIFS(Emissionsfaktoren!$B$30:$B$599,Emissionsfaktoren!$B$30:$B$599,"&lt;="&amp;K$11,Emissionsfaktoren!$A$30:$A$599,$D93,Emissionsfaktoren!$C$30:$C$599,$E93),
_xlfn.MINIFS(Emissionsfaktoren!$B$30:$B$599,Emissionsfaktoren!$A$30:$A$599,$D93,Emissionsfaktoren!$C$30:$C$599,$E93))</f>
        <v>0</v>
      </c>
      <c r="L93" s="603" t="str" cm="1">
        <f t="array" ref="L93">IF(F93=0,"",(IFERROR(VLOOKUP($D93&amp;F93&amp;$E93,CHOOSE({1,2},Emissionsfaktoren!$A$30:$A$504&amp;Emissionsfaktoren!$B$30:$B$504&amp;Emissionsfaktoren!$C$30:$C$504,Emissionsfaktoren!$E$30:$E$504),2,0),"")))</f>
        <v/>
      </c>
      <c r="M93" s="603" t="str" cm="1">
        <f t="array" ref="M93">IF(G93=0,"",(IFERROR(VLOOKUP($D93&amp;G93&amp;$E93,CHOOSE({1,2},Emissionsfaktoren!$A$30:$A$504&amp;Emissionsfaktoren!$B$30:$B$504&amp;Emissionsfaktoren!$C$30:$C$504,Emissionsfaktoren!$E$30:$E$504),2,0),"")))</f>
        <v/>
      </c>
      <c r="N93" s="603" t="str" cm="1">
        <f t="array" ref="N93">IF(H93=0,"",(IFERROR(VLOOKUP($D93&amp;H93&amp;$E93,CHOOSE({1,2},Emissionsfaktoren!$A$30:$A$504&amp;Emissionsfaktoren!$B$30:$B$504&amp;Emissionsfaktoren!$C$30:$C$504,Emissionsfaktoren!$E$30:$E$504),2,0),"")))</f>
        <v/>
      </c>
      <c r="O93" s="603" t="str" cm="1">
        <f t="array" ref="O93">IF(I93=0,"",(IFERROR(VLOOKUP($D93&amp;I93&amp;$E93,CHOOSE({1,2},Emissionsfaktoren!$A$30:$A$504&amp;Emissionsfaktoren!$B$30:$B$504&amp;Emissionsfaktoren!$C$30:$C$504,Emissionsfaktoren!$E$30:$E$504),2,0),"")))</f>
        <v/>
      </c>
      <c r="P93" s="603" t="str" cm="1">
        <f t="array" ref="P93">IF(J93=0,"",(IFERROR(VLOOKUP($D93&amp;J93&amp;$E93,CHOOSE({1,2},Emissionsfaktoren!$A$30:$A$504&amp;Emissionsfaktoren!$B$30:$B$504&amp;Emissionsfaktoren!$C$30:$C$504,Emissionsfaktoren!$E$30:$E$504),2,0),"")))</f>
        <v/>
      </c>
      <c r="Q93" s="651" t="str" cm="1">
        <f t="array" ref="Q93">IF(K93=0,"",(IFERROR(VLOOKUP($D93&amp;K93&amp;$E93,CHOOSE({1,2},Emissionsfaktoren!$A$30:$A$504&amp;Emissionsfaktoren!$B$30:$B$504&amp;Emissionsfaktoren!$C$30:$C$504,Emissionsfaktoren!$E$30:$E$504),2,0),"")))</f>
        <v/>
      </c>
      <c r="R93" s="420" t="str">
        <f>IFERROR(L93*'3.6 Dienstreisen'!D29,"")</f>
        <v/>
      </c>
      <c r="S93" s="641" t="str">
        <f>IFERROR(M93*'3.6 Dienstreisen'!E29,"")</f>
        <v/>
      </c>
      <c r="T93" s="641" t="str">
        <f>IFERROR(N93*'3.6 Dienstreisen'!F29,"")</f>
        <v/>
      </c>
      <c r="U93" s="641" t="str">
        <f>IFERROR(O93*'3.6 Dienstreisen'!G29,"")</f>
        <v/>
      </c>
      <c r="V93" s="641" t="str">
        <f>IFERROR(P93*'3.6 Dienstreisen'!H29,"")</f>
        <v/>
      </c>
      <c r="W93" s="434" t="str">
        <f>IFERROR(Q93*'3.6 Dienstreisen'!I29,"")</f>
        <v/>
      </c>
      <c r="X93" s="97"/>
      <c r="Y93" s="221"/>
    </row>
    <row r="94" spans="1:25" ht="19.350000000000001" customHeight="1" x14ac:dyDescent="0.2">
      <c r="A94" s="886"/>
      <c r="B94" s="857"/>
      <c r="C94" s="140" t="s">
        <v>357</v>
      </c>
      <c r="D94" s="140"/>
      <c r="E94" s="140" t="s">
        <v>516</v>
      </c>
      <c r="F94" s="393">
        <f>IF(_xlfn.MAXIFS(Emissionsfaktoren!$B$30:$B$599,Emissionsfaktoren!$B$30:$B$599,"&lt;="&amp;F$11,Emissionsfaktoren!$A$30:$A$599,$D94,Emissionsfaktoren!$C$30:$C$599,$E94)&gt;0,
_xlfn.MAXIFS(Emissionsfaktoren!$B$30:$B$599,Emissionsfaktoren!$B$30:$B$599,"&lt;="&amp;F$11,Emissionsfaktoren!$A$30:$A$599,$D94,Emissionsfaktoren!$C$30:$C$599,$E94),
_xlfn.MINIFS(Emissionsfaktoren!$B$30:$B$599,Emissionsfaktoren!$A$30:$A$599,$D94,Emissionsfaktoren!$C$30:$C$599,$E94))</f>
        <v>0</v>
      </c>
      <c r="G94" s="393">
        <f>IF(_xlfn.MAXIFS(Emissionsfaktoren!$B$30:$B$599,Emissionsfaktoren!$B$30:$B$599,"&lt;="&amp;G$11,Emissionsfaktoren!$A$30:$A$599,$D94,Emissionsfaktoren!$C$30:$C$599,$E94)&gt;0,
_xlfn.MAXIFS(Emissionsfaktoren!$B$30:$B$599,Emissionsfaktoren!$B$30:$B$599,"&lt;="&amp;G$11,Emissionsfaktoren!$A$30:$A$599,$D94,Emissionsfaktoren!$C$30:$C$599,$E94),
_xlfn.MINIFS(Emissionsfaktoren!$B$30:$B$599,Emissionsfaktoren!$A$30:$A$599,$D94,Emissionsfaktoren!$C$30:$C$599,$E94))</f>
        <v>0</v>
      </c>
      <c r="H94" s="393">
        <f>IF(_xlfn.MAXIFS(Emissionsfaktoren!$B$30:$B$599,Emissionsfaktoren!$B$30:$B$599,"&lt;="&amp;H$11,Emissionsfaktoren!$A$30:$A$599,$D94,Emissionsfaktoren!$C$30:$C$599,$E94)&gt;0,
_xlfn.MAXIFS(Emissionsfaktoren!$B$30:$B$599,Emissionsfaktoren!$B$30:$B$599,"&lt;="&amp;H$11,Emissionsfaktoren!$A$30:$A$599,$D94,Emissionsfaktoren!$C$30:$C$599,$E94),
_xlfn.MINIFS(Emissionsfaktoren!$B$30:$B$599,Emissionsfaktoren!$A$30:$A$599,$D94,Emissionsfaktoren!$C$30:$C$599,$E94))</f>
        <v>0</v>
      </c>
      <c r="I94" s="393">
        <f>IF(_xlfn.MAXIFS(Emissionsfaktoren!$B$30:$B$599,Emissionsfaktoren!$B$30:$B$599,"&lt;="&amp;I$11,Emissionsfaktoren!$A$30:$A$599,$D94,Emissionsfaktoren!$C$30:$C$599,$E94)&gt;0,
_xlfn.MAXIFS(Emissionsfaktoren!$B$30:$B$599,Emissionsfaktoren!$B$30:$B$599,"&lt;="&amp;I$11,Emissionsfaktoren!$A$30:$A$599,$D94,Emissionsfaktoren!$C$30:$C$599,$E94),
_xlfn.MINIFS(Emissionsfaktoren!$B$30:$B$599,Emissionsfaktoren!$A$30:$A$599,$D94,Emissionsfaktoren!$C$30:$C$599,$E94))</f>
        <v>0</v>
      </c>
      <c r="J94" s="393">
        <f>IF(_xlfn.MAXIFS(Emissionsfaktoren!$B$30:$B$599,Emissionsfaktoren!$B$30:$B$599,"&lt;="&amp;J$11,Emissionsfaktoren!$A$30:$A$599,$D94,Emissionsfaktoren!$C$30:$C$599,$E94)&gt;0,
_xlfn.MAXIFS(Emissionsfaktoren!$B$30:$B$599,Emissionsfaktoren!$B$30:$B$599,"&lt;="&amp;J$11,Emissionsfaktoren!$A$30:$A$599,$D94,Emissionsfaktoren!$C$30:$C$599,$E94),
_xlfn.MINIFS(Emissionsfaktoren!$B$30:$B$599,Emissionsfaktoren!$A$30:$A$599,$D94,Emissionsfaktoren!$C$30:$C$599,$E94))</f>
        <v>0</v>
      </c>
      <c r="K94" s="599">
        <f>IF(_xlfn.MAXIFS(Emissionsfaktoren!$B$30:$B$599,Emissionsfaktoren!$B$30:$B$599,"&lt;="&amp;K$11,Emissionsfaktoren!$A$30:$A$599,$D94,Emissionsfaktoren!$C$30:$C$599,$E94)&gt;0,
_xlfn.MAXIFS(Emissionsfaktoren!$B$30:$B$599,Emissionsfaktoren!$B$30:$B$599,"&lt;="&amp;K$11,Emissionsfaktoren!$A$30:$A$599,$D94,Emissionsfaktoren!$C$30:$C$599,$E94),
_xlfn.MINIFS(Emissionsfaktoren!$B$30:$B$599,Emissionsfaktoren!$A$30:$A$599,$D94,Emissionsfaktoren!$C$30:$C$599,$E94))</f>
        <v>0</v>
      </c>
      <c r="L94" s="603" t="str" cm="1">
        <f t="array" ref="L94">IF(F94=0,"",(IFERROR(VLOOKUP($D94&amp;F94&amp;$E94,CHOOSE({1,2},Emissionsfaktoren!$A$30:$A$504&amp;Emissionsfaktoren!$B$30:$B$504&amp;Emissionsfaktoren!$C$30:$C$504,Emissionsfaktoren!$E$30:$E$504),2,0),"")))</f>
        <v/>
      </c>
      <c r="M94" s="603" t="str" cm="1">
        <f t="array" ref="M94">IF(G94=0,"",(IFERROR(VLOOKUP($D94&amp;G94&amp;$E94,CHOOSE({1,2},Emissionsfaktoren!$A$30:$A$504&amp;Emissionsfaktoren!$B$30:$B$504&amp;Emissionsfaktoren!$C$30:$C$504,Emissionsfaktoren!$E$30:$E$504),2,0),"")))</f>
        <v/>
      </c>
      <c r="N94" s="603" t="str" cm="1">
        <f t="array" ref="N94">IF(H94=0,"",(IFERROR(VLOOKUP($D94&amp;H94&amp;$E94,CHOOSE({1,2},Emissionsfaktoren!$A$30:$A$504&amp;Emissionsfaktoren!$B$30:$B$504&amp;Emissionsfaktoren!$C$30:$C$504,Emissionsfaktoren!$E$30:$E$504),2,0),"")))</f>
        <v/>
      </c>
      <c r="O94" s="603" t="str" cm="1">
        <f t="array" ref="O94">IF(I94=0,"",(IFERROR(VLOOKUP($D94&amp;I94&amp;$E94,CHOOSE({1,2},Emissionsfaktoren!$A$30:$A$504&amp;Emissionsfaktoren!$B$30:$B$504&amp;Emissionsfaktoren!$C$30:$C$504,Emissionsfaktoren!$E$30:$E$504),2,0),"")))</f>
        <v/>
      </c>
      <c r="P94" s="603" t="str" cm="1">
        <f t="array" ref="P94">IF(J94=0,"",(IFERROR(VLOOKUP($D94&amp;J94&amp;$E94,CHOOSE({1,2},Emissionsfaktoren!$A$30:$A$504&amp;Emissionsfaktoren!$B$30:$B$504&amp;Emissionsfaktoren!$C$30:$C$504,Emissionsfaktoren!$E$30:$E$504),2,0),"")))</f>
        <v/>
      </c>
      <c r="Q94" s="651" t="str" cm="1">
        <f t="array" ref="Q94">IF(K94=0,"",(IFERROR(VLOOKUP($D94&amp;K94&amp;$E94,CHOOSE({1,2},Emissionsfaktoren!$A$30:$A$504&amp;Emissionsfaktoren!$B$30:$B$504&amp;Emissionsfaktoren!$C$30:$C$504,Emissionsfaktoren!$E$30:$E$504),2,0),"")))</f>
        <v/>
      </c>
      <c r="R94" s="420" t="str">
        <f>IFERROR(L94*'3.6 Dienstreisen'!D30,"")</f>
        <v/>
      </c>
      <c r="S94" s="641" t="str">
        <f>IFERROR(M94*'3.6 Dienstreisen'!E30,"")</f>
        <v/>
      </c>
      <c r="T94" s="641" t="str">
        <f>IFERROR(N94*'3.6 Dienstreisen'!F30,"")</f>
        <v/>
      </c>
      <c r="U94" s="641" t="str">
        <f>IFERROR(O94*'3.6 Dienstreisen'!G30,"")</f>
        <v/>
      </c>
      <c r="V94" s="641" t="str">
        <f>IFERROR(P94*'3.6 Dienstreisen'!H30,"")</f>
        <v/>
      </c>
      <c r="W94" s="434" t="str">
        <f>IFERROR(Q94*'3.6 Dienstreisen'!I30,"")</f>
        <v/>
      </c>
      <c r="Y94" s="221"/>
    </row>
    <row r="95" spans="1:25" ht="19.350000000000001" customHeight="1" x14ac:dyDescent="0.2">
      <c r="A95" s="886"/>
      <c r="B95" s="857"/>
      <c r="C95" s="140" t="s">
        <v>358</v>
      </c>
      <c r="D95" s="140"/>
      <c r="E95" s="140" t="s">
        <v>516</v>
      </c>
      <c r="F95" s="393">
        <f>IF(_xlfn.MAXIFS(Emissionsfaktoren!$B$30:$B$599,Emissionsfaktoren!$B$30:$B$599,"&lt;="&amp;F$11,Emissionsfaktoren!$A$30:$A$599,$D95,Emissionsfaktoren!$C$30:$C$599,$E95)&gt;0,
_xlfn.MAXIFS(Emissionsfaktoren!$B$30:$B$599,Emissionsfaktoren!$B$30:$B$599,"&lt;="&amp;F$11,Emissionsfaktoren!$A$30:$A$599,$D95,Emissionsfaktoren!$C$30:$C$599,$E95),
_xlfn.MINIFS(Emissionsfaktoren!$B$30:$B$599,Emissionsfaktoren!$A$30:$A$599,$D95,Emissionsfaktoren!$C$30:$C$599,$E95))</f>
        <v>0</v>
      </c>
      <c r="G95" s="393">
        <f>IF(_xlfn.MAXIFS(Emissionsfaktoren!$B$30:$B$599,Emissionsfaktoren!$B$30:$B$599,"&lt;="&amp;G$11,Emissionsfaktoren!$A$30:$A$599,$D95,Emissionsfaktoren!$C$30:$C$599,$E95)&gt;0,
_xlfn.MAXIFS(Emissionsfaktoren!$B$30:$B$599,Emissionsfaktoren!$B$30:$B$599,"&lt;="&amp;G$11,Emissionsfaktoren!$A$30:$A$599,$D95,Emissionsfaktoren!$C$30:$C$599,$E95),
_xlfn.MINIFS(Emissionsfaktoren!$B$30:$B$599,Emissionsfaktoren!$A$30:$A$599,$D95,Emissionsfaktoren!$C$30:$C$599,$E95))</f>
        <v>0</v>
      </c>
      <c r="H95" s="393">
        <f>IF(_xlfn.MAXIFS(Emissionsfaktoren!$B$30:$B$599,Emissionsfaktoren!$B$30:$B$599,"&lt;="&amp;H$11,Emissionsfaktoren!$A$30:$A$599,$D95,Emissionsfaktoren!$C$30:$C$599,$E95)&gt;0,
_xlfn.MAXIFS(Emissionsfaktoren!$B$30:$B$599,Emissionsfaktoren!$B$30:$B$599,"&lt;="&amp;H$11,Emissionsfaktoren!$A$30:$A$599,$D95,Emissionsfaktoren!$C$30:$C$599,$E95),
_xlfn.MINIFS(Emissionsfaktoren!$B$30:$B$599,Emissionsfaktoren!$A$30:$A$599,$D95,Emissionsfaktoren!$C$30:$C$599,$E95))</f>
        <v>0</v>
      </c>
      <c r="I95" s="393">
        <f>IF(_xlfn.MAXIFS(Emissionsfaktoren!$B$30:$B$599,Emissionsfaktoren!$B$30:$B$599,"&lt;="&amp;I$11,Emissionsfaktoren!$A$30:$A$599,$D95,Emissionsfaktoren!$C$30:$C$599,$E95)&gt;0,
_xlfn.MAXIFS(Emissionsfaktoren!$B$30:$B$599,Emissionsfaktoren!$B$30:$B$599,"&lt;="&amp;I$11,Emissionsfaktoren!$A$30:$A$599,$D95,Emissionsfaktoren!$C$30:$C$599,$E95),
_xlfn.MINIFS(Emissionsfaktoren!$B$30:$B$599,Emissionsfaktoren!$A$30:$A$599,$D95,Emissionsfaktoren!$C$30:$C$599,$E95))</f>
        <v>0</v>
      </c>
      <c r="J95" s="393">
        <f>IF(_xlfn.MAXIFS(Emissionsfaktoren!$B$30:$B$599,Emissionsfaktoren!$B$30:$B$599,"&lt;="&amp;J$11,Emissionsfaktoren!$A$30:$A$599,$D95,Emissionsfaktoren!$C$30:$C$599,$E95)&gt;0,
_xlfn.MAXIFS(Emissionsfaktoren!$B$30:$B$599,Emissionsfaktoren!$B$30:$B$599,"&lt;="&amp;J$11,Emissionsfaktoren!$A$30:$A$599,$D95,Emissionsfaktoren!$C$30:$C$599,$E95),
_xlfn.MINIFS(Emissionsfaktoren!$B$30:$B$599,Emissionsfaktoren!$A$30:$A$599,$D95,Emissionsfaktoren!$C$30:$C$599,$E95))</f>
        <v>0</v>
      </c>
      <c r="K95" s="599">
        <f>IF(_xlfn.MAXIFS(Emissionsfaktoren!$B$30:$B$599,Emissionsfaktoren!$B$30:$B$599,"&lt;="&amp;K$11,Emissionsfaktoren!$A$30:$A$599,$D95,Emissionsfaktoren!$C$30:$C$599,$E95)&gt;0,
_xlfn.MAXIFS(Emissionsfaktoren!$B$30:$B$599,Emissionsfaktoren!$B$30:$B$599,"&lt;="&amp;K$11,Emissionsfaktoren!$A$30:$A$599,$D95,Emissionsfaktoren!$C$30:$C$599,$E95),
_xlfn.MINIFS(Emissionsfaktoren!$B$30:$B$599,Emissionsfaktoren!$A$30:$A$599,$D95,Emissionsfaktoren!$C$30:$C$599,$E95))</f>
        <v>0</v>
      </c>
      <c r="L95" s="603" t="str" cm="1">
        <f t="array" ref="L95">IF(F95=0,"",(IFERROR(VLOOKUP($D95&amp;F95&amp;$E95,CHOOSE({1,2},Emissionsfaktoren!$A$30:$A$504&amp;Emissionsfaktoren!$B$30:$B$504&amp;Emissionsfaktoren!$C$30:$C$504,Emissionsfaktoren!$E$30:$E$504),2,0),"")))</f>
        <v/>
      </c>
      <c r="M95" s="603" t="str" cm="1">
        <f t="array" ref="M95">IF(G95=0,"",(IFERROR(VLOOKUP($D95&amp;G95&amp;$E95,CHOOSE({1,2},Emissionsfaktoren!$A$30:$A$504&amp;Emissionsfaktoren!$B$30:$B$504&amp;Emissionsfaktoren!$C$30:$C$504,Emissionsfaktoren!$E$30:$E$504),2,0),"")))</f>
        <v/>
      </c>
      <c r="N95" s="603" t="str" cm="1">
        <f t="array" ref="N95">IF(H95=0,"",(IFERROR(VLOOKUP($D95&amp;H95&amp;$E95,CHOOSE({1,2},Emissionsfaktoren!$A$30:$A$504&amp;Emissionsfaktoren!$B$30:$B$504&amp;Emissionsfaktoren!$C$30:$C$504,Emissionsfaktoren!$E$30:$E$504),2,0),"")))</f>
        <v/>
      </c>
      <c r="O95" s="603" t="str" cm="1">
        <f t="array" ref="O95">IF(I95=0,"",(IFERROR(VLOOKUP($D95&amp;I95&amp;$E95,CHOOSE({1,2},Emissionsfaktoren!$A$30:$A$504&amp;Emissionsfaktoren!$B$30:$B$504&amp;Emissionsfaktoren!$C$30:$C$504,Emissionsfaktoren!$E$30:$E$504),2,0),"")))</f>
        <v/>
      </c>
      <c r="P95" s="603" t="str" cm="1">
        <f t="array" ref="P95">IF(J95=0,"",(IFERROR(VLOOKUP($D95&amp;J95&amp;$E95,CHOOSE({1,2},Emissionsfaktoren!$A$30:$A$504&amp;Emissionsfaktoren!$B$30:$B$504&amp;Emissionsfaktoren!$C$30:$C$504,Emissionsfaktoren!$E$30:$E$504),2,0),"")))</f>
        <v/>
      </c>
      <c r="Q95" s="651" t="str" cm="1">
        <f t="array" ref="Q95">IF(K95=0,"",(IFERROR(VLOOKUP($D95&amp;K95&amp;$E95,CHOOSE({1,2},Emissionsfaktoren!$A$30:$A$504&amp;Emissionsfaktoren!$B$30:$B$504&amp;Emissionsfaktoren!$C$30:$C$504,Emissionsfaktoren!$E$30:$E$504),2,0),"")))</f>
        <v/>
      </c>
      <c r="R95" s="420" t="str">
        <f>IFERROR(L95*'3.6 Dienstreisen'!D31,"")</f>
        <v/>
      </c>
      <c r="S95" s="641" t="str">
        <f>IFERROR(M95*'3.6 Dienstreisen'!E31,"")</f>
        <v/>
      </c>
      <c r="T95" s="641" t="str">
        <f>IFERROR(N95*'3.6 Dienstreisen'!F31,"")</f>
        <v/>
      </c>
      <c r="U95" s="641" t="str">
        <f>IFERROR(O95*'3.6 Dienstreisen'!G31,"")</f>
        <v/>
      </c>
      <c r="V95" s="641" t="str">
        <f>IFERROR(P95*'3.6 Dienstreisen'!H31,"")</f>
        <v/>
      </c>
      <c r="W95" s="434" t="str">
        <f>IFERROR(Q95*'3.6 Dienstreisen'!I31,"")</f>
        <v/>
      </c>
      <c r="Y95" s="221"/>
    </row>
    <row r="96" spans="1:25" ht="19.350000000000001" customHeight="1" thickBot="1" x14ac:dyDescent="0.25">
      <c r="A96" s="886"/>
      <c r="B96" s="857"/>
      <c r="C96" s="299" t="s">
        <v>533</v>
      </c>
      <c r="D96" s="299"/>
      <c r="E96" s="299" t="s">
        <v>516</v>
      </c>
      <c r="F96" s="418">
        <f>IF(_xlfn.MAXIFS(Emissionsfaktoren!$B$30:$B$599,Emissionsfaktoren!$B$30:$B$599,"&lt;="&amp;F$11,Emissionsfaktoren!$A$30:$A$599,$D96,Emissionsfaktoren!$C$30:$C$599,$E96)&gt;0,
_xlfn.MAXIFS(Emissionsfaktoren!$B$30:$B$599,Emissionsfaktoren!$B$30:$B$599,"&lt;="&amp;F$11,Emissionsfaktoren!$A$30:$A$599,$D96,Emissionsfaktoren!$C$30:$C$599,$E96),
_xlfn.MINIFS(Emissionsfaktoren!$B$30:$B$599,Emissionsfaktoren!$A$30:$A$599,$D96,Emissionsfaktoren!$C$30:$C$599,$E96))</f>
        <v>0</v>
      </c>
      <c r="G96" s="418">
        <f>IF(_xlfn.MAXIFS(Emissionsfaktoren!$B$30:$B$599,Emissionsfaktoren!$B$30:$B$599,"&lt;="&amp;G$11,Emissionsfaktoren!$A$30:$A$599,$D96,Emissionsfaktoren!$C$30:$C$599,$E96)&gt;0,
_xlfn.MAXIFS(Emissionsfaktoren!$B$30:$B$599,Emissionsfaktoren!$B$30:$B$599,"&lt;="&amp;G$11,Emissionsfaktoren!$A$30:$A$599,$D96,Emissionsfaktoren!$C$30:$C$599,$E96),
_xlfn.MINIFS(Emissionsfaktoren!$B$30:$B$599,Emissionsfaktoren!$A$30:$A$599,$D96,Emissionsfaktoren!$C$30:$C$599,$E96))</f>
        <v>0</v>
      </c>
      <c r="H96" s="418">
        <f>IF(_xlfn.MAXIFS(Emissionsfaktoren!$B$30:$B$599,Emissionsfaktoren!$B$30:$B$599,"&lt;="&amp;H$11,Emissionsfaktoren!$A$30:$A$599,$D96,Emissionsfaktoren!$C$30:$C$599,$E96)&gt;0,
_xlfn.MAXIFS(Emissionsfaktoren!$B$30:$B$599,Emissionsfaktoren!$B$30:$B$599,"&lt;="&amp;H$11,Emissionsfaktoren!$A$30:$A$599,$D96,Emissionsfaktoren!$C$30:$C$599,$E96),
_xlfn.MINIFS(Emissionsfaktoren!$B$30:$B$599,Emissionsfaktoren!$A$30:$A$599,$D96,Emissionsfaktoren!$C$30:$C$599,$E96))</f>
        <v>0</v>
      </c>
      <c r="I96" s="418">
        <f>IF(_xlfn.MAXIFS(Emissionsfaktoren!$B$30:$B$599,Emissionsfaktoren!$B$30:$B$599,"&lt;="&amp;I$11,Emissionsfaktoren!$A$30:$A$599,$D96,Emissionsfaktoren!$C$30:$C$599,$E96)&gt;0,
_xlfn.MAXIFS(Emissionsfaktoren!$B$30:$B$599,Emissionsfaktoren!$B$30:$B$599,"&lt;="&amp;I$11,Emissionsfaktoren!$A$30:$A$599,$D96,Emissionsfaktoren!$C$30:$C$599,$E96),
_xlfn.MINIFS(Emissionsfaktoren!$B$30:$B$599,Emissionsfaktoren!$A$30:$A$599,$D96,Emissionsfaktoren!$C$30:$C$599,$E96))</f>
        <v>0</v>
      </c>
      <c r="J96" s="418">
        <f>IF(_xlfn.MAXIFS(Emissionsfaktoren!$B$30:$B$599,Emissionsfaktoren!$B$30:$B$599,"&lt;="&amp;J$11,Emissionsfaktoren!$A$30:$A$599,$D96,Emissionsfaktoren!$C$30:$C$599,$E96)&gt;0,
_xlfn.MAXIFS(Emissionsfaktoren!$B$30:$B$599,Emissionsfaktoren!$B$30:$B$599,"&lt;="&amp;J$11,Emissionsfaktoren!$A$30:$A$599,$D96,Emissionsfaktoren!$C$30:$C$599,$E96),
_xlfn.MINIFS(Emissionsfaktoren!$B$30:$B$599,Emissionsfaktoren!$A$30:$A$599,$D96,Emissionsfaktoren!$C$30:$C$599,$E96))</f>
        <v>0</v>
      </c>
      <c r="K96" s="600">
        <f>IF(_xlfn.MAXIFS(Emissionsfaktoren!$B$30:$B$599,Emissionsfaktoren!$B$30:$B$599,"&lt;="&amp;K$11,Emissionsfaktoren!$A$30:$A$599,$D96,Emissionsfaktoren!$C$30:$C$599,$E96)&gt;0,
_xlfn.MAXIFS(Emissionsfaktoren!$B$30:$B$599,Emissionsfaktoren!$B$30:$B$599,"&lt;="&amp;K$11,Emissionsfaktoren!$A$30:$A$599,$D96,Emissionsfaktoren!$C$30:$C$599,$E96),
_xlfn.MINIFS(Emissionsfaktoren!$B$30:$B$599,Emissionsfaktoren!$A$30:$A$599,$D96,Emissionsfaktoren!$C$30:$C$599,$E96))</f>
        <v>0</v>
      </c>
      <c r="L96" s="604" t="str" cm="1">
        <f t="array" ref="L96">IF(F96=0,"",(IFERROR(VLOOKUP($D96&amp;F96&amp;$E96,CHOOSE({1,2},Emissionsfaktoren!$A$30:$A$504&amp;Emissionsfaktoren!$B$30:$B$504&amp;Emissionsfaktoren!$C$30:$C$504,Emissionsfaktoren!$E$30:$E$504),2,0),"")))</f>
        <v/>
      </c>
      <c r="M96" s="604" t="str" cm="1">
        <f t="array" ref="M96">IF(G96=0,"",(IFERROR(VLOOKUP($D96&amp;G96&amp;$E96,CHOOSE({1,2},Emissionsfaktoren!$A$30:$A$504&amp;Emissionsfaktoren!$B$30:$B$504&amp;Emissionsfaktoren!$C$30:$C$504,Emissionsfaktoren!$E$30:$E$504),2,0),"")))</f>
        <v/>
      </c>
      <c r="N96" s="604" t="str" cm="1">
        <f t="array" ref="N96">IF(H96=0,"",(IFERROR(VLOOKUP($D96&amp;H96&amp;$E96,CHOOSE({1,2},Emissionsfaktoren!$A$30:$A$504&amp;Emissionsfaktoren!$B$30:$B$504&amp;Emissionsfaktoren!$C$30:$C$504,Emissionsfaktoren!$E$30:$E$504),2,0),"")))</f>
        <v/>
      </c>
      <c r="O96" s="604" t="str" cm="1">
        <f t="array" ref="O96">IF(I96=0,"",(IFERROR(VLOOKUP($D96&amp;I96&amp;$E96,CHOOSE({1,2},Emissionsfaktoren!$A$30:$A$504&amp;Emissionsfaktoren!$B$30:$B$504&amp;Emissionsfaktoren!$C$30:$C$504,Emissionsfaktoren!$E$30:$E$504),2,0),"")))</f>
        <v/>
      </c>
      <c r="P96" s="604" t="str" cm="1">
        <f t="array" ref="P96">IF(J96=0,"",(IFERROR(VLOOKUP($D96&amp;J96&amp;$E96,CHOOSE({1,2},Emissionsfaktoren!$A$30:$A$504&amp;Emissionsfaktoren!$B$30:$B$504&amp;Emissionsfaktoren!$C$30:$C$504,Emissionsfaktoren!$E$30:$E$504),2,0),"")))</f>
        <v/>
      </c>
      <c r="Q96" s="652" t="str" cm="1">
        <f t="array" ref="Q96">IF(K96=0,"",(IFERROR(VLOOKUP($D96&amp;K96&amp;$E96,CHOOSE({1,2},Emissionsfaktoren!$A$30:$A$504&amp;Emissionsfaktoren!$B$30:$B$504&amp;Emissionsfaktoren!$C$30:$C$504,Emissionsfaktoren!$E$30:$E$504),2,0),"")))</f>
        <v/>
      </c>
      <c r="R96" s="420" t="str">
        <f>IFERROR(L96*'3.6 Dienstreisen'!D32,"")</f>
        <v/>
      </c>
      <c r="S96" s="641" t="str">
        <f>IFERROR(M96*'3.6 Dienstreisen'!E32,"")</f>
        <v/>
      </c>
      <c r="T96" s="641" t="str">
        <f>IFERROR(N96*'3.6 Dienstreisen'!F32,"")</f>
        <v/>
      </c>
      <c r="U96" s="641" t="str">
        <f>IFERROR(O96*'3.6 Dienstreisen'!G32,"")</f>
        <v/>
      </c>
      <c r="V96" s="641" t="str">
        <f>IFERROR(P96*'3.6 Dienstreisen'!H32,"")</f>
        <v/>
      </c>
      <c r="W96" s="434" t="str">
        <f>IFERROR(Q96*'3.6 Dienstreisen'!I32,"")</f>
        <v/>
      </c>
      <c r="Y96" s="221"/>
    </row>
    <row r="97" spans="1:25" ht="19.350000000000001" customHeight="1" x14ac:dyDescent="0.2">
      <c r="A97" s="886"/>
      <c r="B97" s="856" t="s">
        <v>50</v>
      </c>
      <c r="C97" s="216" t="s">
        <v>372</v>
      </c>
      <c r="D97" s="216"/>
      <c r="E97" s="216" t="s">
        <v>516</v>
      </c>
      <c r="F97" s="426">
        <f>IF(_xlfn.MAXIFS(Emissionsfaktoren!$B$30:$B$599,Emissionsfaktoren!$B$30:$B$599,"&lt;="&amp;F$11,Emissionsfaktoren!$A$30:$A$599,$D97,Emissionsfaktoren!$C$30:$C$599,$E97)&gt;0,
_xlfn.MAXIFS(Emissionsfaktoren!$B$30:$B$599,Emissionsfaktoren!$B$30:$B$599,"&lt;="&amp;F$11,Emissionsfaktoren!$A$30:$A$599,$D97,Emissionsfaktoren!$C$30:$C$599,$E97),
_xlfn.MINIFS(Emissionsfaktoren!$B$30:$B$599,Emissionsfaktoren!$A$30:$A$599,$D97,Emissionsfaktoren!$C$30:$C$599,$E97))</f>
        <v>0</v>
      </c>
      <c r="G97" s="426">
        <f>IF(_xlfn.MAXIFS(Emissionsfaktoren!$B$30:$B$599,Emissionsfaktoren!$B$30:$B$599,"&lt;="&amp;G$11,Emissionsfaktoren!$A$30:$A$599,$D97,Emissionsfaktoren!$C$30:$C$599,$E97)&gt;0,
_xlfn.MAXIFS(Emissionsfaktoren!$B$30:$B$599,Emissionsfaktoren!$B$30:$B$599,"&lt;="&amp;G$11,Emissionsfaktoren!$A$30:$A$599,$D97,Emissionsfaktoren!$C$30:$C$599,$E97),
_xlfn.MINIFS(Emissionsfaktoren!$B$30:$B$599,Emissionsfaktoren!$A$30:$A$599,$D97,Emissionsfaktoren!$C$30:$C$599,$E97))</f>
        <v>0</v>
      </c>
      <c r="H97" s="426">
        <f>IF(_xlfn.MAXIFS(Emissionsfaktoren!$B$30:$B$599,Emissionsfaktoren!$B$30:$B$599,"&lt;="&amp;H$11,Emissionsfaktoren!$A$30:$A$599,$D97,Emissionsfaktoren!$C$30:$C$599,$E97)&gt;0,
_xlfn.MAXIFS(Emissionsfaktoren!$B$30:$B$599,Emissionsfaktoren!$B$30:$B$599,"&lt;="&amp;H$11,Emissionsfaktoren!$A$30:$A$599,$D97,Emissionsfaktoren!$C$30:$C$599,$E97),
_xlfn.MINIFS(Emissionsfaktoren!$B$30:$B$599,Emissionsfaktoren!$A$30:$A$599,$D97,Emissionsfaktoren!$C$30:$C$599,$E97))</f>
        <v>0</v>
      </c>
      <c r="I97" s="426">
        <f>IF(_xlfn.MAXIFS(Emissionsfaktoren!$B$30:$B$599,Emissionsfaktoren!$B$30:$B$599,"&lt;="&amp;I$11,Emissionsfaktoren!$A$30:$A$599,$D97,Emissionsfaktoren!$C$30:$C$599,$E97)&gt;0,
_xlfn.MAXIFS(Emissionsfaktoren!$B$30:$B$599,Emissionsfaktoren!$B$30:$B$599,"&lt;="&amp;I$11,Emissionsfaktoren!$A$30:$A$599,$D97,Emissionsfaktoren!$C$30:$C$599,$E97),
_xlfn.MINIFS(Emissionsfaktoren!$B$30:$B$599,Emissionsfaktoren!$A$30:$A$599,$D97,Emissionsfaktoren!$C$30:$C$599,$E97))</f>
        <v>0</v>
      </c>
      <c r="J97" s="426">
        <f>IF(_xlfn.MAXIFS(Emissionsfaktoren!$B$30:$B$599,Emissionsfaktoren!$B$30:$B$599,"&lt;="&amp;J$11,Emissionsfaktoren!$A$30:$A$599,$D97,Emissionsfaktoren!$C$30:$C$599,$E97)&gt;0,
_xlfn.MAXIFS(Emissionsfaktoren!$B$30:$B$599,Emissionsfaktoren!$B$30:$B$599,"&lt;="&amp;J$11,Emissionsfaktoren!$A$30:$A$599,$D97,Emissionsfaktoren!$C$30:$C$599,$E97),
_xlfn.MINIFS(Emissionsfaktoren!$B$30:$B$599,Emissionsfaktoren!$A$30:$A$599,$D97,Emissionsfaktoren!$C$30:$C$599,$E97))</f>
        <v>0</v>
      </c>
      <c r="K97" s="601">
        <f>IF(_xlfn.MAXIFS(Emissionsfaktoren!$B$30:$B$599,Emissionsfaktoren!$B$30:$B$599,"&lt;="&amp;K$11,Emissionsfaktoren!$A$30:$A$599,$D97,Emissionsfaktoren!$C$30:$C$599,$E97)&gt;0,
_xlfn.MAXIFS(Emissionsfaktoren!$B$30:$B$599,Emissionsfaktoren!$B$30:$B$599,"&lt;="&amp;K$11,Emissionsfaktoren!$A$30:$A$599,$D97,Emissionsfaktoren!$C$30:$C$599,$E97),
_xlfn.MINIFS(Emissionsfaktoren!$B$30:$B$599,Emissionsfaktoren!$A$30:$A$599,$D97,Emissionsfaktoren!$C$30:$C$599,$E97))</f>
        <v>0</v>
      </c>
      <c r="L97" s="603" t="str" cm="1">
        <f t="array" ref="L97">IF(F97=0,"",(IFERROR(VLOOKUP($D97&amp;F97&amp;$E97,CHOOSE({1,2},Emissionsfaktoren!$A$30:$A$504&amp;Emissionsfaktoren!$B$30:$B$504&amp;Emissionsfaktoren!$C$30:$C$504,Emissionsfaktoren!$E$30:$E$504),2,0),"")))</f>
        <v/>
      </c>
      <c r="M97" s="603" t="str" cm="1">
        <f t="array" ref="M97">IF(G97=0,"",(IFERROR(VLOOKUP($D97&amp;G97&amp;$E97,CHOOSE({1,2},Emissionsfaktoren!$A$30:$A$504&amp;Emissionsfaktoren!$B$30:$B$504&amp;Emissionsfaktoren!$C$30:$C$504,Emissionsfaktoren!$E$30:$E$504),2,0),"")))</f>
        <v/>
      </c>
      <c r="N97" s="603" t="str" cm="1">
        <f t="array" ref="N97">IF(H97=0,"",(IFERROR(VLOOKUP($D97&amp;H97&amp;$E97,CHOOSE({1,2},Emissionsfaktoren!$A$30:$A$504&amp;Emissionsfaktoren!$B$30:$B$504&amp;Emissionsfaktoren!$C$30:$C$504,Emissionsfaktoren!$E$30:$E$504),2,0),"")))</f>
        <v/>
      </c>
      <c r="O97" s="603" t="str" cm="1">
        <f t="array" ref="O97">IF(I97=0,"",(IFERROR(VLOOKUP($D97&amp;I97&amp;$E97,CHOOSE({1,2},Emissionsfaktoren!$A$30:$A$504&amp;Emissionsfaktoren!$B$30:$B$504&amp;Emissionsfaktoren!$C$30:$C$504,Emissionsfaktoren!$E$30:$E$504),2,0),"")))</f>
        <v/>
      </c>
      <c r="P97" s="603" t="str" cm="1">
        <f t="array" ref="P97">IF(J97=0,"",(IFERROR(VLOOKUP($D97&amp;J97&amp;$E97,CHOOSE({1,2},Emissionsfaktoren!$A$30:$A$504&amp;Emissionsfaktoren!$B$30:$B$504&amp;Emissionsfaktoren!$C$30:$C$504,Emissionsfaktoren!$E$30:$E$504),2,0),"")))</f>
        <v/>
      </c>
      <c r="Q97" s="651" t="str" cm="1">
        <f t="array" ref="Q97">IF(K97=0,"",(IFERROR(VLOOKUP($D97&amp;K97&amp;$E97,CHOOSE({1,2},Emissionsfaktoren!$A$30:$A$504&amp;Emissionsfaktoren!$B$30:$B$504&amp;Emissionsfaktoren!$C$30:$C$504,Emissionsfaktoren!$E$30:$E$504),2,0),"")))</f>
        <v/>
      </c>
      <c r="R97" s="345" t="str">
        <f>IFERROR(L97*'3.7 Pendleremissionen_A'!D26,"")</f>
        <v/>
      </c>
      <c r="S97" s="642" t="str">
        <f>IFERROR(M97*'3.7 Pendleremissionen_A'!E26,"")</f>
        <v/>
      </c>
      <c r="T97" s="642" t="str">
        <f>IFERROR(N97*'3.7 Pendleremissionen_A'!F26,"")</f>
        <v/>
      </c>
      <c r="U97" s="642" t="str">
        <f>IFERROR(O97*'3.7 Pendleremissionen_A'!G26,"")</f>
        <v/>
      </c>
      <c r="V97" s="642" t="str">
        <f>IFERROR(P97*'3.7 Pendleremissionen_A'!H26,"")</f>
        <v/>
      </c>
      <c r="W97" s="347" t="str">
        <f>IFERROR(Q97*'3.7 Pendleremissionen_A'!I26,"")</f>
        <v/>
      </c>
      <c r="Y97" s="221"/>
    </row>
    <row r="98" spans="1:25" ht="19.350000000000001" customHeight="1" x14ac:dyDescent="0.2">
      <c r="A98" s="886"/>
      <c r="B98" s="857"/>
      <c r="C98" s="298" t="s">
        <v>373</v>
      </c>
      <c r="D98" s="317"/>
      <c r="E98" s="317" t="s">
        <v>516</v>
      </c>
      <c r="F98" s="393">
        <f>IF(_xlfn.MAXIFS(Emissionsfaktoren!$B$30:$B$599,Emissionsfaktoren!$B$30:$B$599,"&lt;="&amp;F$11,Emissionsfaktoren!$A$30:$A$599,$D98,Emissionsfaktoren!$C$30:$C$599,$E98)&gt;0,
_xlfn.MAXIFS(Emissionsfaktoren!$B$30:$B$599,Emissionsfaktoren!$B$30:$B$599,"&lt;="&amp;F$11,Emissionsfaktoren!$A$30:$A$599,$D98,Emissionsfaktoren!$C$30:$C$599,$E98),
_xlfn.MINIFS(Emissionsfaktoren!$B$30:$B$599,Emissionsfaktoren!$A$30:$A$599,$D98,Emissionsfaktoren!$C$30:$C$599,$E98))</f>
        <v>0</v>
      </c>
      <c r="G98" s="393">
        <f>IF(_xlfn.MAXIFS(Emissionsfaktoren!$B$30:$B$599,Emissionsfaktoren!$B$30:$B$599,"&lt;="&amp;G$11,Emissionsfaktoren!$A$30:$A$599,$D98,Emissionsfaktoren!$C$30:$C$599,$E98)&gt;0,
_xlfn.MAXIFS(Emissionsfaktoren!$B$30:$B$599,Emissionsfaktoren!$B$30:$B$599,"&lt;="&amp;G$11,Emissionsfaktoren!$A$30:$A$599,$D98,Emissionsfaktoren!$C$30:$C$599,$E98),
_xlfn.MINIFS(Emissionsfaktoren!$B$30:$B$599,Emissionsfaktoren!$A$30:$A$599,$D98,Emissionsfaktoren!$C$30:$C$599,$E98))</f>
        <v>0</v>
      </c>
      <c r="H98" s="393">
        <f>IF(_xlfn.MAXIFS(Emissionsfaktoren!$B$30:$B$599,Emissionsfaktoren!$B$30:$B$599,"&lt;="&amp;H$11,Emissionsfaktoren!$A$30:$A$599,$D98,Emissionsfaktoren!$C$30:$C$599,$E98)&gt;0,
_xlfn.MAXIFS(Emissionsfaktoren!$B$30:$B$599,Emissionsfaktoren!$B$30:$B$599,"&lt;="&amp;H$11,Emissionsfaktoren!$A$30:$A$599,$D98,Emissionsfaktoren!$C$30:$C$599,$E98),
_xlfn.MINIFS(Emissionsfaktoren!$B$30:$B$599,Emissionsfaktoren!$A$30:$A$599,$D98,Emissionsfaktoren!$C$30:$C$599,$E98))</f>
        <v>0</v>
      </c>
      <c r="I98" s="393">
        <f>IF(_xlfn.MAXIFS(Emissionsfaktoren!$B$30:$B$599,Emissionsfaktoren!$B$30:$B$599,"&lt;="&amp;I$11,Emissionsfaktoren!$A$30:$A$599,$D98,Emissionsfaktoren!$C$30:$C$599,$E98)&gt;0,
_xlfn.MAXIFS(Emissionsfaktoren!$B$30:$B$599,Emissionsfaktoren!$B$30:$B$599,"&lt;="&amp;I$11,Emissionsfaktoren!$A$30:$A$599,$D98,Emissionsfaktoren!$C$30:$C$599,$E98),
_xlfn.MINIFS(Emissionsfaktoren!$B$30:$B$599,Emissionsfaktoren!$A$30:$A$599,$D98,Emissionsfaktoren!$C$30:$C$599,$E98))</f>
        <v>0</v>
      </c>
      <c r="J98" s="393">
        <f>IF(_xlfn.MAXIFS(Emissionsfaktoren!$B$30:$B$599,Emissionsfaktoren!$B$30:$B$599,"&lt;="&amp;J$11,Emissionsfaktoren!$A$30:$A$599,$D98,Emissionsfaktoren!$C$30:$C$599,$E98)&gt;0,
_xlfn.MAXIFS(Emissionsfaktoren!$B$30:$B$599,Emissionsfaktoren!$B$30:$B$599,"&lt;="&amp;J$11,Emissionsfaktoren!$A$30:$A$599,$D98,Emissionsfaktoren!$C$30:$C$599,$E98),
_xlfn.MINIFS(Emissionsfaktoren!$B$30:$B$599,Emissionsfaktoren!$A$30:$A$599,$D98,Emissionsfaktoren!$C$30:$C$599,$E98))</f>
        <v>0</v>
      </c>
      <c r="K98" s="599">
        <f>IF(_xlfn.MAXIFS(Emissionsfaktoren!$B$30:$B$599,Emissionsfaktoren!$B$30:$B$599,"&lt;="&amp;K$11,Emissionsfaktoren!$A$30:$A$599,$D98,Emissionsfaktoren!$C$30:$C$599,$E98)&gt;0,
_xlfn.MAXIFS(Emissionsfaktoren!$B$30:$B$599,Emissionsfaktoren!$B$30:$B$599,"&lt;="&amp;K$11,Emissionsfaktoren!$A$30:$A$599,$D98,Emissionsfaktoren!$C$30:$C$599,$E98),
_xlfn.MINIFS(Emissionsfaktoren!$B$30:$B$599,Emissionsfaktoren!$A$30:$A$599,$D98,Emissionsfaktoren!$C$30:$C$599,$E98))</f>
        <v>0</v>
      </c>
      <c r="L98" s="603" t="str" cm="1">
        <f t="array" ref="L98">IF(F98=0,"",(IFERROR(VLOOKUP($D98&amp;F98&amp;$E98,CHOOSE({1,2},Emissionsfaktoren!$A$30:$A$504&amp;Emissionsfaktoren!$B$30:$B$504&amp;Emissionsfaktoren!$C$30:$C$504,Emissionsfaktoren!$E$30:$E$504),2,0),"")))</f>
        <v/>
      </c>
      <c r="M98" s="603" t="str" cm="1">
        <f t="array" ref="M98">IF(G98=0,"",(IFERROR(VLOOKUP($D98&amp;G98&amp;$E98,CHOOSE({1,2},Emissionsfaktoren!$A$30:$A$504&amp;Emissionsfaktoren!$B$30:$B$504&amp;Emissionsfaktoren!$C$30:$C$504,Emissionsfaktoren!$E$30:$E$504),2,0),"")))</f>
        <v/>
      </c>
      <c r="N98" s="603" t="str" cm="1">
        <f t="array" ref="N98">IF(H98=0,"",(IFERROR(VLOOKUP($D98&amp;H98&amp;$E98,CHOOSE({1,2},Emissionsfaktoren!$A$30:$A$504&amp;Emissionsfaktoren!$B$30:$B$504&amp;Emissionsfaktoren!$C$30:$C$504,Emissionsfaktoren!$E$30:$E$504),2,0),"")))</f>
        <v/>
      </c>
      <c r="O98" s="603" t="str" cm="1">
        <f t="array" ref="O98">IF(I98=0,"",(IFERROR(VLOOKUP($D98&amp;I98&amp;$E98,CHOOSE({1,2},Emissionsfaktoren!$A$30:$A$504&amp;Emissionsfaktoren!$B$30:$B$504&amp;Emissionsfaktoren!$C$30:$C$504,Emissionsfaktoren!$E$30:$E$504),2,0),"")))</f>
        <v/>
      </c>
      <c r="P98" s="603" t="str" cm="1">
        <f t="array" ref="P98">IF(J98=0,"",(IFERROR(VLOOKUP($D98&amp;J98&amp;$E98,CHOOSE({1,2},Emissionsfaktoren!$A$30:$A$504&amp;Emissionsfaktoren!$B$30:$B$504&amp;Emissionsfaktoren!$C$30:$C$504,Emissionsfaktoren!$E$30:$E$504),2,0),"")))</f>
        <v/>
      </c>
      <c r="Q98" s="683" t="str" cm="1">
        <f t="array" ref="Q98">IF(K98=0,"",(IFERROR(VLOOKUP($D98&amp;K98&amp;$E98,CHOOSE({1,2},Emissionsfaktoren!$A$30:$A$504&amp;Emissionsfaktoren!$B$30:$B$504&amp;Emissionsfaktoren!$C$30:$C$504,Emissionsfaktoren!$E$30:$E$504),2,0),"")))</f>
        <v/>
      </c>
      <c r="R98" s="340" t="str">
        <f>IFERROR(L98*'3.7 Pendleremissionen_A'!D27,"")</f>
        <v/>
      </c>
      <c r="S98" s="340" t="str">
        <f>IFERROR(M98*'3.7 Pendleremissionen_A'!E27,"")</f>
        <v/>
      </c>
      <c r="T98" s="340" t="str">
        <f>IFERROR(N98*'3.7 Pendleremissionen_A'!F27,"")</f>
        <v/>
      </c>
      <c r="U98" s="340" t="str">
        <f>IFERROR(O98*'3.7 Pendleremissionen_A'!G27,"")</f>
        <v/>
      </c>
      <c r="V98" s="340" t="str">
        <f>IFERROR(P98*'3.7 Pendleremissionen_A'!H27,"")</f>
        <v/>
      </c>
      <c r="W98" s="341" t="str">
        <f>IFERROR(Q98*'3.7 Pendleremissionen_A'!I27,"")</f>
        <v/>
      </c>
      <c r="Y98" s="221"/>
    </row>
    <row r="99" spans="1:25" ht="19.350000000000001" customHeight="1" x14ac:dyDescent="0.2">
      <c r="A99" s="886"/>
      <c r="B99" s="888"/>
      <c r="C99" s="140" t="s">
        <v>284</v>
      </c>
      <c r="D99" s="469"/>
      <c r="E99" s="317" t="s">
        <v>516</v>
      </c>
      <c r="F99" s="393">
        <f>IF(_xlfn.MAXIFS(Emissionsfaktoren!$B$30:$B$599,Emissionsfaktoren!$B$30:$B$599,"&lt;="&amp;F$11,Emissionsfaktoren!$A$30:$A$599,$D99,Emissionsfaktoren!$C$30:$C$599,$E99)&gt;0,
_xlfn.MAXIFS(Emissionsfaktoren!$B$30:$B$599,Emissionsfaktoren!$B$30:$B$599,"&lt;="&amp;F$11,Emissionsfaktoren!$A$30:$A$599,$D99,Emissionsfaktoren!$C$30:$C$599,$E99),
_xlfn.MINIFS(Emissionsfaktoren!$B$30:$B$599,Emissionsfaktoren!$A$30:$A$599,$D99,Emissionsfaktoren!$C$30:$C$599,$E99))</f>
        <v>0</v>
      </c>
      <c r="G99" s="393">
        <f>IF(_xlfn.MAXIFS(Emissionsfaktoren!$B$30:$B$599,Emissionsfaktoren!$B$30:$B$599,"&lt;="&amp;G$11,Emissionsfaktoren!$A$30:$A$599,$D99,Emissionsfaktoren!$C$30:$C$599,$E99)&gt;0,
_xlfn.MAXIFS(Emissionsfaktoren!$B$30:$B$599,Emissionsfaktoren!$B$30:$B$599,"&lt;="&amp;G$11,Emissionsfaktoren!$A$30:$A$599,$D99,Emissionsfaktoren!$C$30:$C$599,$E99),
_xlfn.MINIFS(Emissionsfaktoren!$B$30:$B$599,Emissionsfaktoren!$A$30:$A$599,$D99,Emissionsfaktoren!$C$30:$C$599,$E99))</f>
        <v>0</v>
      </c>
      <c r="H99" s="393">
        <f>IF(_xlfn.MAXIFS(Emissionsfaktoren!$B$30:$B$599,Emissionsfaktoren!$B$30:$B$599,"&lt;="&amp;H$11,Emissionsfaktoren!$A$30:$A$599,$D99,Emissionsfaktoren!$C$30:$C$599,$E99)&gt;0,
_xlfn.MAXIFS(Emissionsfaktoren!$B$30:$B$599,Emissionsfaktoren!$B$30:$B$599,"&lt;="&amp;H$11,Emissionsfaktoren!$A$30:$A$599,$D99,Emissionsfaktoren!$C$30:$C$599,$E99),
_xlfn.MINIFS(Emissionsfaktoren!$B$30:$B$599,Emissionsfaktoren!$A$30:$A$599,$D99,Emissionsfaktoren!$C$30:$C$599,$E99))</f>
        <v>0</v>
      </c>
      <c r="I99" s="393">
        <f>IF(_xlfn.MAXIFS(Emissionsfaktoren!$B$30:$B$599,Emissionsfaktoren!$B$30:$B$599,"&lt;="&amp;I$11,Emissionsfaktoren!$A$30:$A$599,$D99,Emissionsfaktoren!$C$30:$C$599,$E99)&gt;0,
_xlfn.MAXIFS(Emissionsfaktoren!$B$30:$B$599,Emissionsfaktoren!$B$30:$B$599,"&lt;="&amp;I$11,Emissionsfaktoren!$A$30:$A$599,$D99,Emissionsfaktoren!$C$30:$C$599,$E99),
_xlfn.MINIFS(Emissionsfaktoren!$B$30:$B$599,Emissionsfaktoren!$A$30:$A$599,$D99,Emissionsfaktoren!$C$30:$C$599,$E99))</f>
        <v>0</v>
      </c>
      <c r="J99" s="393">
        <f>IF(_xlfn.MAXIFS(Emissionsfaktoren!$B$30:$B$599,Emissionsfaktoren!$B$30:$B$599,"&lt;="&amp;J$11,Emissionsfaktoren!$A$30:$A$599,$D99,Emissionsfaktoren!$C$30:$C$599,$E99)&gt;0,
_xlfn.MAXIFS(Emissionsfaktoren!$B$30:$B$599,Emissionsfaktoren!$B$30:$B$599,"&lt;="&amp;J$11,Emissionsfaktoren!$A$30:$A$599,$D99,Emissionsfaktoren!$C$30:$C$599,$E99),
_xlfn.MINIFS(Emissionsfaktoren!$B$30:$B$599,Emissionsfaktoren!$A$30:$A$599,$D99,Emissionsfaktoren!$C$30:$C$599,$E99))</f>
        <v>0</v>
      </c>
      <c r="K99" s="599">
        <f>IF(_xlfn.MAXIFS(Emissionsfaktoren!$B$30:$B$599,Emissionsfaktoren!$B$30:$B$599,"&lt;="&amp;K$11,Emissionsfaktoren!$A$30:$A$599,$D99,Emissionsfaktoren!$C$30:$C$599,$E99)&gt;0,
_xlfn.MAXIFS(Emissionsfaktoren!$B$30:$B$599,Emissionsfaktoren!$B$30:$B$599,"&lt;="&amp;K$11,Emissionsfaktoren!$A$30:$A$599,$D99,Emissionsfaktoren!$C$30:$C$599,$E99),
_xlfn.MINIFS(Emissionsfaktoren!$B$30:$B$599,Emissionsfaktoren!$A$30:$A$599,$D99,Emissionsfaktoren!$C$30:$C$599,$E99))</f>
        <v>0</v>
      </c>
      <c r="L99" s="603" t="str" cm="1">
        <f t="array" ref="L99">IF(F99=0,"",(IFERROR(VLOOKUP($D99&amp;F99&amp;$E99,CHOOSE({1,2},Emissionsfaktoren!$A$30:$A$504&amp;Emissionsfaktoren!$B$30:$B$504&amp;Emissionsfaktoren!$C$30:$C$504,Emissionsfaktoren!$E$30:$E$504),2,0),"")))</f>
        <v/>
      </c>
      <c r="M99" s="603" t="str" cm="1">
        <f t="array" ref="M99">IF(G99=0,"",(IFERROR(VLOOKUP($D99&amp;G99&amp;$E99,CHOOSE({1,2},Emissionsfaktoren!$A$30:$A$504&amp;Emissionsfaktoren!$B$30:$B$504&amp;Emissionsfaktoren!$C$30:$C$504,Emissionsfaktoren!$E$30:$E$504),2,0),"")))</f>
        <v/>
      </c>
      <c r="N99" s="603" t="str" cm="1">
        <f t="array" ref="N99">IF(H99=0,"",(IFERROR(VLOOKUP($D99&amp;H99&amp;$E99,CHOOSE({1,2},Emissionsfaktoren!$A$30:$A$504&amp;Emissionsfaktoren!$B$30:$B$504&amp;Emissionsfaktoren!$C$30:$C$504,Emissionsfaktoren!$E$30:$E$504),2,0),"")))</f>
        <v/>
      </c>
      <c r="O99" s="603" t="str" cm="1">
        <f t="array" ref="O99">IF(I99=0,"",(IFERROR(VLOOKUP($D99&amp;I99&amp;$E99,CHOOSE({1,2},Emissionsfaktoren!$A$30:$A$504&amp;Emissionsfaktoren!$B$30:$B$504&amp;Emissionsfaktoren!$C$30:$C$504,Emissionsfaktoren!$E$30:$E$504),2,0),"")))</f>
        <v/>
      </c>
      <c r="P99" s="603" t="str" cm="1">
        <f t="array" ref="P99">IF(J99=0,"",(IFERROR(VLOOKUP($D99&amp;J99&amp;$E99,CHOOSE({1,2},Emissionsfaktoren!$A$30:$A$504&amp;Emissionsfaktoren!$B$30:$B$504&amp;Emissionsfaktoren!$C$30:$C$504,Emissionsfaktoren!$E$30:$E$504),2,0),"")))</f>
        <v/>
      </c>
      <c r="Q99" s="651" t="str" cm="1">
        <f t="array" ref="Q99">IF(K99=0,"",(IFERROR(VLOOKUP($D99&amp;K99&amp;$E99,CHOOSE({1,2},Emissionsfaktoren!$A$30:$A$504&amp;Emissionsfaktoren!$B$30:$B$504&amp;Emissionsfaktoren!$C$30:$C$504,Emissionsfaktoren!$E$30:$E$504),2,0),"")))</f>
        <v/>
      </c>
      <c r="R99" s="340" t="str">
        <f>IFERROR(L99*'3.7 Pendleremissionen_A'!D28,"")</f>
        <v/>
      </c>
      <c r="S99" s="340" t="str">
        <f>IFERROR(M99*'3.7 Pendleremissionen_A'!E28,"")</f>
        <v/>
      </c>
      <c r="T99" s="340" t="str">
        <f>IFERROR(N99*'3.7 Pendleremissionen_A'!F28,"")</f>
        <v/>
      </c>
      <c r="U99" s="340" t="str">
        <f>IFERROR(O99*'3.7 Pendleremissionen_A'!G28,"")</f>
        <v/>
      </c>
      <c r="V99" s="340" t="str">
        <f>IFERROR(P99*'3.7 Pendleremissionen_A'!H28,"")</f>
        <v/>
      </c>
      <c r="W99" s="341" t="str">
        <f>IFERROR(Q99*'3.7 Pendleremissionen_A'!I28,"")</f>
        <v/>
      </c>
      <c r="Y99" s="221"/>
    </row>
    <row r="100" spans="1:25" ht="19.350000000000001" customHeight="1" x14ac:dyDescent="0.2">
      <c r="A100" s="886"/>
      <c r="B100" s="857"/>
      <c r="C100" s="317" t="s">
        <v>375</v>
      </c>
      <c r="D100" s="140"/>
      <c r="E100" s="140" t="s">
        <v>516</v>
      </c>
      <c r="F100" s="393">
        <f>IF(_xlfn.MAXIFS(Emissionsfaktoren!$B$30:$B$599,Emissionsfaktoren!$B$30:$B$599,"&lt;="&amp;F$11,Emissionsfaktoren!$A$30:$A$599,$D100,Emissionsfaktoren!$C$30:$C$599,$E100)&gt;0,
_xlfn.MAXIFS(Emissionsfaktoren!$B$30:$B$599,Emissionsfaktoren!$B$30:$B$599,"&lt;="&amp;F$11,Emissionsfaktoren!$A$30:$A$599,$D100,Emissionsfaktoren!$C$30:$C$599,$E100),
_xlfn.MINIFS(Emissionsfaktoren!$B$30:$B$599,Emissionsfaktoren!$A$30:$A$599,$D100,Emissionsfaktoren!$C$30:$C$599,$E100))</f>
        <v>0</v>
      </c>
      <c r="G100" s="393">
        <f>IF(_xlfn.MAXIFS(Emissionsfaktoren!$B$30:$B$599,Emissionsfaktoren!$B$30:$B$599,"&lt;="&amp;G$11,Emissionsfaktoren!$A$30:$A$599,$D100,Emissionsfaktoren!$C$30:$C$599,$E100)&gt;0,
_xlfn.MAXIFS(Emissionsfaktoren!$B$30:$B$599,Emissionsfaktoren!$B$30:$B$599,"&lt;="&amp;G$11,Emissionsfaktoren!$A$30:$A$599,$D100,Emissionsfaktoren!$C$30:$C$599,$E100),
_xlfn.MINIFS(Emissionsfaktoren!$B$30:$B$599,Emissionsfaktoren!$A$30:$A$599,$D100,Emissionsfaktoren!$C$30:$C$599,$E100))</f>
        <v>0</v>
      </c>
      <c r="H100" s="393">
        <f>IF(_xlfn.MAXIFS(Emissionsfaktoren!$B$30:$B$599,Emissionsfaktoren!$B$30:$B$599,"&lt;="&amp;H$11,Emissionsfaktoren!$A$30:$A$599,$D100,Emissionsfaktoren!$C$30:$C$599,$E100)&gt;0,
_xlfn.MAXIFS(Emissionsfaktoren!$B$30:$B$599,Emissionsfaktoren!$B$30:$B$599,"&lt;="&amp;H$11,Emissionsfaktoren!$A$30:$A$599,$D100,Emissionsfaktoren!$C$30:$C$599,$E100),
_xlfn.MINIFS(Emissionsfaktoren!$B$30:$B$599,Emissionsfaktoren!$A$30:$A$599,$D100,Emissionsfaktoren!$C$30:$C$599,$E100))</f>
        <v>0</v>
      </c>
      <c r="I100" s="393">
        <f>IF(_xlfn.MAXIFS(Emissionsfaktoren!$B$30:$B$599,Emissionsfaktoren!$B$30:$B$599,"&lt;="&amp;I$11,Emissionsfaktoren!$A$30:$A$599,$D100,Emissionsfaktoren!$C$30:$C$599,$E100)&gt;0,
_xlfn.MAXIFS(Emissionsfaktoren!$B$30:$B$599,Emissionsfaktoren!$B$30:$B$599,"&lt;="&amp;I$11,Emissionsfaktoren!$A$30:$A$599,$D100,Emissionsfaktoren!$C$30:$C$599,$E100),
_xlfn.MINIFS(Emissionsfaktoren!$B$30:$B$599,Emissionsfaktoren!$A$30:$A$599,$D100,Emissionsfaktoren!$C$30:$C$599,$E100))</f>
        <v>0</v>
      </c>
      <c r="J100" s="393">
        <f>IF(_xlfn.MAXIFS(Emissionsfaktoren!$B$30:$B$599,Emissionsfaktoren!$B$30:$B$599,"&lt;="&amp;J$11,Emissionsfaktoren!$A$30:$A$599,$D100,Emissionsfaktoren!$C$30:$C$599,$E100)&gt;0,
_xlfn.MAXIFS(Emissionsfaktoren!$B$30:$B$599,Emissionsfaktoren!$B$30:$B$599,"&lt;="&amp;J$11,Emissionsfaktoren!$A$30:$A$599,$D100,Emissionsfaktoren!$C$30:$C$599,$E100),
_xlfn.MINIFS(Emissionsfaktoren!$B$30:$B$599,Emissionsfaktoren!$A$30:$A$599,$D100,Emissionsfaktoren!$C$30:$C$599,$E100))</f>
        <v>0</v>
      </c>
      <c r="K100" s="599">
        <f>IF(_xlfn.MAXIFS(Emissionsfaktoren!$B$30:$B$599,Emissionsfaktoren!$B$30:$B$599,"&lt;="&amp;K$11,Emissionsfaktoren!$A$30:$A$599,$D100,Emissionsfaktoren!$C$30:$C$599,$E100)&gt;0,
_xlfn.MAXIFS(Emissionsfaktoren!$B$30:$B$599,Emissionsfaktoren!$B$30:$B$599,"&lt;="&amp;K$11,Emissionsfaktoren!$A$30:$A$599,$D100,Emissionsfaktoren!$C$30:$C$599,$E100),
_xlfn.MINIFS(Emissionsfaktoren!$B$30:$B$599,Emissionsfaktoren!$A$30:$A$599,$D100,Emissionsfaktoren!$C$30:$C$599,$E100))</f>
        <v>0</v>
      </c>
      <c r="L100" s="603" t="str" cm="1">
        <f t="array" ref="L100">IF(F100=0,"",(IFERROR(VLOOKUP($D100&amp;F100&amp;$E100,CHOOSE({1,2},Emissionsfaktoren!$A$30:$A$504&amp;Emissionsfaktoren!$B$30:$B$504&amp;Emissionsfaktoren!$C$30:$C$504,Emissionsfaktoren!$E$30:$E$504),2,0),"")))</f>
        <v/>
      </c>
      <c r="M100" s="603" t="str" cm="1">
        <f t="array" ref="M100">IF(G100=0,"",(IFERROR(VLOOKUP($D100&amp;G100&amp;$E100,CHOOSE({1,2},Emissionsfaktoren!$A$30:$A$504&amp;Emissionsfaktoren!$B$30:$B$504&amp;Emissionsfaktoren!$C$30:$C$504,Emissionsfaktoren!$E$30:$E$504),2,0),"")))</f>
        <v/>
      </c>
      <c r="N100" s="603" t="str" cm="1">
        <f t="array" ref="N100">IF(H100=0,"",(IFERROR(VLOOKUP($D100&amp;H100&amp;$E100,CHOOSE({1,2},Emissionsfaktoren!$A$30:$A$504&amp;Emissionsfaktoren!$B$30:$B$504&amp;Emissionsfaktoren!$C$30:$C$504,Emissionsfaktoren!$E$30:$E$504),2,0),"")))</f>
        <v/>
      </c>
      <c r="O100" s="603" t="str" cm="1">
        <f t="array" ref="O100">IF(I100=0,"",(IFERROR(VLOOKUP($D100&amp;I100&amp;$E100,CHOOSE({1,2},Emissionsfaktoren!$A$30:$A$504&amp;Emissionsfaktoren!$B$30:$B$504&amp;Emissionsfaktoren!$C$30:$C$504,Emissionsfaktoren!$E$30:$E$504),2,0),"")))</f>
        <v/>
      </c>
      <c r="P100" s="603" t="str" cm="1">
        <f t="array" ref="P100">IF(J100=0,"",(IFERROR(VLOOKUP($D100&amp;J100&amp;$E100,CHOOSE({1,2},Emissionsfaktoren!$A$30:$A$504&amp;Emissionsfaktoren!$B$30:$B$504&amp;Emissionsfaktoren!$C$30:$C$504,Emissionsfaktoren!$E$30:$E$504),2,0),"")))</f>
        <v/>
      </c>
      <c r="Q100" s="651" t="str" cm="1">
        <f t="array" ref="Q100">IF(K100=0,"",(IFERROR(VLOOKUP($D100&amp;K100&amp;$E100,CHOOSE({1,2},Emissionsfaktoren!$A$30:$A$504&amp;Emissionsfaktoren!$B$30:$B$504&amp;Emissionsfaktoren!$C$30:$C$504,Emissionsfaktoren!$E$30:$E$504),2,0),"")))</f>
        <v/>
      </c>
      <c r="R100" s="340" t="str">
        <f>IFERROR(L100*'3.7 Pendleremissionen_A'!D29,"")</f>
        <v/>
      </c>
      <c r="S100" s="340" t="str">
        <f>IFERROR(M100*'3.7 Pendleremissionen_A'!E29,"")</f>
        <v/>
      </c>
      <c r="T100" s="340" t="str">
        <f>IFERROR(N100*'3.7 Pendleremissionen_A'!F29,"")</f>
        <v/>
      </c>
      <c r="U100" s="340" t="str">
        <f>IFERROR(O100*'3.7 Pendleremissionen_A'!G29,"")</f>
        <v/>
      </c>
      <c r="V100" s="340" t="str">
        <f>IFERROR(P100*'3.7 Pendleremissionen_A'!H29,"")</f>
        <v/>
      </c>
      <c r="W100" s="341" t="str">
        <f>IFERROR(Q100*'3.7 Pendleremissionen_A'!I29,"")</f>
        <v/>
      </c>
      <c r="Y100" s="221"/>
    </row>
    <row r="101" spans="1:25" ht="19.350000000000001" customHeight="1" thickBot="1" x14ac:dyDescent="0.25">
      <c r="A101" s="886"/>
      <c r="B101" s="858"/>
      <c r="C101" s="299" t="s">
        <v>376</v>
      </c>
      <c r="D101" s="144"/>
      <c r="E101" s="144" t="s">
        <v>516</v>
      </c>
      <c r="F101" s="428">
        <f>IF(_xlfn.MAXIFS(Emissionsfaktoren!$B$30:$B$599,Emissionsfaktoren!$B$30:$B$599,"&lt;="&amp;F$11,Emissionsfaktoren!$A$30:$A$599,$D101,Emissionsfaktoren!$C$30:$C$599,$E101)&gt;0,
_xlfn.MAXIFS(Emissionsfaktoren!$B$30:$B$599,Emissionsfaktoren!$B$30:$B$599,"&lt;="&amp;F$11,Emissionsfaktoren!$A$30:$A$599,$D101,Emissionsfaktoren!$C$30:$C$599,$E101),
_xlfn.MINIFS(Emissionsfaktoren!$B$30:$B$599,Emissionsfaktoren!$A$30:$A$599,$D101,Emissionsfaktoren!$C$30:$C$599,$E101))</f>
        <v>0</v>
      </c>
      <c r="G101" s="428">
        <f>IF(_xlfn.MAXIFS(Emissionsfaktoren!$B$30:$B$599,Emissionsfaktoren!$B$30:$B$599,"&lt;="&amp;G$11,Emissionsfaktoren!$A$30:$A$599,$D101,Emissionsfaktoren!$C$30:$C$599,$E101)&gt;0,
_xlfn.MAXIFS(Emissionsfaktoren!$B$30:$B$599,Emissionsfaktoren!$B$30:$B$599,"&lt;="&amp;G$11,Emissionsfaktoren!$A$30:$A$599,$D101,Emissionsfaktoren!$C$30:$C$599,$E101),
_xlfn.MINIFS(Emissionsfaktoren!$B$30:$B$599,Emissionsfaktoren!$A$30:$A$599,$D101,Emissionsfaktoren!$C$30:$C$599,$E101))</f>
        <v>0</v>
      </c>
      <c r="H101" s="428">
        <f>IF(_xlfn.MAXIFS(Emissionsfaktoren!$B$30:$B$599,Emissionsfaktoren!$B$30:$B$599,"&lt;="&amp;H$11,Emissionsfaktoren!$A$30:$A$599,$D101,Emissionsfaktoren!$C$30:$C$599,$E101)&gt;0,
_xlfn.MAXIFS(Emissionsfaktoren!$B$30:$B$599,Emissionsfaktoren!$B$30:$B$599,"&lt;="&amp;H$11,Emissionsfaktoren!$A$30:$A$599,$D101,Emissionsfaktoren!$C$30:$C$599,$E101),
_xlfn.MINIFS(Emissionsfaktoren!$B$30:$B$599,Emissionsfaktoren!$A$30:$A$599,$D101,Emissionsfaktoren!$C$30:$C$599,$E101))</f>
        <v>0</v>
      </c>
      <c r="I101" s="428">
        <f>IF(_xlfn.MAXIFS(Emissionsfaktoren!$B$30:$B$599,Emissionsfaktoren!$B$30:$B$599,"&lt;="&amp;I$11,Emissionsfaktoren!$A$30:$A$599,$D101,Emissionsfaktoren!$C$30:$C$599,$E101)&gt;0,
_xlfn.MAXIFS(Emissionsfaktoren!$B$30:$B$599,Emissionsfaktoren!$B$30:$B$599,"&lt;="&amp;I$11,Emissionsfaktoren!$A$30:$A$599,$D101,Emissionsfaktoren!$C$30:$C$599,$E101),
_xlfn.MINIFS(Emissionsfaktoren!$B$30:$B$599,Emissionsfaktoren!$A$30:$A$599,$D101,Emissionsfaktoren!$C$30:$C$599,$E101))</f>
        <v>0</v>
      </c>
      <c r="J101" s="428">
        <f>IF(_xlfn.MAXIFS(Emissionsfaktoren!$B$30:$B$599,Emissionsfaktoren!$B$30:$B$599,"&lt;="&amp;J$11,Emissionsfaktoren!$A$30:$A$599,$D101,Emissionsfaktoren!$C$30:$C$599,$E101)&gt;0,
_xlfn.MAXIFS(Emissionsfaktoren!$B$30:$B$599,Emissionsfaktoren!$B$30:$B$599,"&lt;="&amp;J$11,Emissionsfaktoren!$A$30:$A$599,$D101,Emissionsfaktoren!$C$30:$C$599,$E101),
_xlfn.MINIFS(Emissionsfaktoren!$B$30:$B$599,Emissionsfaktoren!$A$30:$A$599,$D101,Emissionsfaktoren!$C$30:$C$599,$E101))</f>
        <v>0</v>
      </c>
      <c r="K101" s="602">
        <f>IF(_xlfn.MAXIFS(Emissionsfaktoren!$B$30:$B$599,Emissionsfaktoren!$B$30:$B$599,"&lt;="&amp;K$11,Emissionsfaktoren!$A$30:$A$599,$D101,Emissionsfaktoren!$C$30:$C$599,$E101)&gt;0,
_xlfn.MAXIFS(Emissionsfaktoren!$B$30:$B$599,Emissionsfaktoren!$B$30:$B$599,"&lt;="&amp;K$11,Emissionsfaktoren!$A$30:$A$599,$D101,Emissionsfaktoren!$C$30:$C$599,$E101),
_xlfn.MINIFS(Emissionsfaktoren!$B$30:$B$599,Emissionsfaktoren!$A$30:$A$599,$D101,Emissionsfaktoren!$C$30:$C$599,$E101))</f>
        <v>0</v>
      </c>
      <c r="L101" s="604" t="str" cm="1">
        <f t="array" ref="L101">IF(F101=0,"",(IFERROR(VLOOKUP($D101&amp;F101&amp;$E101,CHOOSE({1,2},Emissionsfaktoren!$A$30:$A$504&amp;Emissionsfaktoren!$B$30:$B$504&amp;Emissionsfaktoren!$C$30:$C$504,Emissionsfaktoren!$E$30:$E$504),2,0),"")))</f>
        <v/>
      </c>
      <c r="M101" s="604" t="str" cm="1">
        <f t="array" ref="M101">IF(G101=0,"",(IFERROR(VLOOKUP($D101&amp;G101&amp;$E101,CHOOSE({1,2},Emissionsfaktoren!$A$30:$A$504&amp;Emissionsfaktoren!$B$30:$B$504&amp;Emissionsfaktoren!$C$30:$C$504,Emissionsfaktoren!$E$30:$E$504),2,0),"")))</f>
        <v/>
      </c>
      <c r="N101" s="604" t="str" cm="1">
        <f t="array" ref="N101">IF(H101=0,"",(IFERROR(VLOOKUP($D101&amp;H101&amp;$E101,CHOOSE({1,2},Emissionsfaktoren!$A$30:$A$504&amp;Emissionsfaktoren!$B$30:$B$504&amp;Emissionsfaktoren!$C$30:$C$504,Emissionsfaktoren!$E$30:$E$504),2,0),"")))</f>
        <v/>
      </c>
      <c r="O101" s="604" t="str" cm="1">
        <f t="array" ref="O101">IF(I101=0,"",(IFERROR(VLOOKUP($D101&amp;I101&amp;$E101,CHOOSE({1,2},Emissionsfaktoren!$A$30:$A$504&amp;Emissionsfaktoren!$B$30:$B$504&amp;Emissionsfaktoren!$C$30:$C$504,Emissionsfaktoren!$E$30:$E$504),2,0),"")))</f>
        <v/>
      </c>
      <c r="P101" s="604" t="str" cm="1">
        <f t="array" ref="P101">IF(J101=0,"",(IFERROR(VLOOKUP($D101&amp;J101&amp;$E101,CHOOSE({1,2},Emissionsfaktoren!$A$30:$A$504&amp;Emissionsfaktoren!$B$30:$B$504&amp;Emissionsfaktoren!$C$30:$C$504,Emissionsfaktoren!$E$30:$E$504),2,0),"")))</f>
        <v/>
      </c>
      <c r="Q101" s="652" t="str" cm="1">
        <f t="array" ref="Q101">IF(K101=0,"",(IFERROR(VLOOKUP($D101&amp;K101&amp;$E101,CHOOSE({1,2},Emissionsfaktoren!$A$30:$A$504&amp;Emissionsfaktoren!$B$30:$B$504&amp;Emissionsfaktoren!$C$30:$C$504,Emissionsfaktoren!$E$30:$E$504),2,0),"")))</f>
        <v/>
      </c>
      <c r="R101" s="430" t="str">
        <f>IFERROR(L101*'3.7 Pendleremissionen_A'!D30,"")</f>
        <v/>
      </c>
      <c r="S101" s="640" t="str">
        <f>IFERROR(M101*'3.7 Pendleremissionen_A'!E30,"")</f>
        <v/>
      </c>
      <c r="T101" s="640" t="str">
        <f>IFERROR(N101*'3.7 Pendleremissionen_A'!F30,"")</f>
        <v/>
      </c>
      <c r="U101" s="640" t="str">
        <f>IFERROR(O101*'3.7 Pendleremissionen_A'!G30,"")</f>
        <v/>
      </c>
      <c r="V101" s="640" t="str">
        <f>IFERROR(P101*'3.7 Pendleremissionen_A'!H30,"")</f>
        <v/>
      </c>
      <c r="W101" s="431" t="str">
        <f>IFERROR(Q101*'3.7 Pendleremissionen_A'!I30,"")</f>
        <v/>
      </c>
      <c r="Y101" s="221"/>
    </row>
    <row r="102" spans="1:25" ht="19.350000000000001" customHeight="1" x14ac:dyDescent="0.2">
      <c r="A102" s="886"/>
      <c r="B102" s="856" t="s">
        <v>52</v>
      </c>
      <c r="C102" s="216" t="s">
        <v>372</v>
      </c>
      <c r="D102" s="216"/>
      <c r="E102" s="216" t="s">
        <v>516</v>
      </c>
      <c r="F102" s="426">
        <f>IF(_xlfn.MAXIFS(Emissionsfaktoren!$B$30:$B$599,Emissionsfaktoren!$B$30:$B$599,"&lt;="&amp;F$11,Emissionsfaktoren!$A$30:$A$599,$D102,Emissionsfaktoren!$C$30:$C$599,$E102)&gt;0,
_xlfn.MAXIFS(Emissionsfaktoren!$B$30:$B$599,Emissionsfaktoren!$B$30:$B$599,"&lt;="&amp;F$11,Emissionsfaktoren!$A$30:$A$599,$D102,Emissionsfaktoren!$C$30:$C$599,$E102),
_xlfn.MINIFS(Emissionsfaktoren!$B$30:$B$599,Emissionsfaktoren!$A$30:$A$599,$D102,Emissionsfaktoren!$C$30:$C$599,$E102))</f>
        <v>0</v>
      </c>
      <c r="G102" s="426">
        <f>IF(_xlfn.MAXIFS(Emissionsfaktoren!$B$30:$B$599,Emissionsfaktoren!$B$30:$B$599,"&lt;="&amp;G$11,Emissionsfaktoren!$A$30:$A$599,$D102,Emissionsfaktoren!$C$30:$C$599,$E102)&gt;0,
_xlfn.MAXIFS(Emissionsfaktoren!$B$30:$B$599,Emissionsfaktoren!$B$30:$B$599,"&lt;="&amp;G$11,Emissionsfaktoren!$A$30:$A$599,$D102,Emissionsfaktoren!$C$30:$C$599,$E102),
_xlfn.MINIFS(Emissionsfaktoren!$B$30:$B$599,Emissionsfaktoren!$A$30:$A$599,$D102,Emissionsfaktoren!$C$30:$C$599,$E102))</f>
        <v>0</v>
      </c>
      <c r="H102" s="426">
        <f>IF(_xlfn.MAXIFS(Emissionsfaktoren!$B$30:$B$599,Emissionsfaktoren!$B$30:$B$599,"&lt;="&amp;H$11,Emissionsfaktoren!$A$30:$A$599,$D102,Emissionsfaktoren!$C$30:$C$599,$E102)&gt;0,
_xlfn.MAXIFS(Emissionsfaktoren!$B$30:$B$599,Emissionsfaktoren!$B$30:$B$599,"&lt;="&amp;H$11,Emissionsfaktoren!$A$30:$A$599,$D102,Emissionsfaktoren!$C$30:$C$599,$E102),
_xlfn.MINIFS(Emissionsfaktoren!$B$30:$B$599,Emissionsfaktoren!$A$30:$A$599,$D102,Emissionsfaktoren!$C$30:$C$599,$E102))</f>
        <v>0</v>
      </c>
      <c r="I102" s="426">
        <f>IF(_xlfn.MAXIFS(Emissionsfaktoren!$B$30:$B$599,Emissionsfaktoren!$B$30:$B$599,"&lt;="&amp;I$11,Emissionsfaktoren!$A$30:$A$599,$D102,Emissionsfaktoren!$C$30:$C$599,$E102)&gt;0,
_xlfn.MAXIFS(Emissionsfaktoren!$B$30:$B$599,Emissionsfaktoren!$B$30:$B$599,"&lt;="&amp;I$11,Emissionsfaktoren!$A$30:$A$599,$D102,Emissionsfaktoren!$C$30:$C$599,$E102),
_xlfn.MINIFS(Emissionsfaktoren!$B$30:$B$599,Emissionsfaktoren!$A$30:$A$599,$D102,Emissionsfaktoren!$C$30:$C$599,$E102))</f>
        <v>0</v>
      </c>
      <c r="J102" s="426">
        <f>IF(_xlfn.MAXIFS(Emissionsfaktoren!$B$30:$B$599,Emissionsfaktoren!$B$30:$B$599,"&lt;="&amp;J$11,Emissionsfaktoren!$A$30:$A$599,$D102,Emissionsfaktoren!$C$30:$C$599,$E102)&gt;0,
_xlfn.MAXIFS(Emissionsfaktoren!$B$30:$B$599,Emissionsfaktoren!$B$30:$B$599,"&lt;="&amp;J$11,Emissionsfaktoren!$A$30:$A$599,$D102,Emissionsfaktoren!$C$30:$C$599,$E102),
_xlfn.MINIFS(Emissionsfaktoren!$B$30:$B$599,Emissionsfaktoren!$A$30:$A$599,$D102,Emissionsfaktoren!$C$30:$C$599,$E102))</f>
        <v>0</v>
      </c>
      <c r="K102" s="601">
        <f>IF(_xlfn.MAXIFS(Emissionsfaktoren!$B$30:$B$599,Emissionsfaktoren!$B$30:$B$599,"&lt;="&amp;K$11,Emissionsfaktoren!$A$30:$A$599,$D102,Emissionsfaktoren!$C$30:$C$599,$E102)&gt;0,
_xlfn.MAXIFS(Emissionsfaktoren!$B$30:$B$599,Emissionsfaktoren!$B$30:$B$599,"&lt;="&amp;K$11,Emissionsfaktoren!$A$30:$A$599,$D102,Emissionsfaktoren!$C$30:$C$599,$E102),
_xlfn.MINIFS(Emissionsfaktoren!$B$30:$B$599,Emissionsfaktoren!$A$30:$A$599,$D102,Emissionsfaktoren!$C$30:$C$599,$E102))</f>
        <v>0</v>
      </c>
      <c r="L102" s="603" t="str" cm="1">
        <f t="array" ref="L102">IF(F102=0,"",(IFERROR(VLOOKUP($D102&amp;F102&amp;$E102,CHOOSE({1,2},Emissionsfaktoren!$A$30:$A$504&amp;Emissionsfaktoren!$B$30:$B$504&amp;Emissionsfaktoren!$C$30:$C$504,Emissionsfaktoren!$E$30:$E$504),2,0),"")))</f>
        <v/>
      </c>
      <c r="M102" s="603" t="str" cm="1">
        <f t="array" ref="M102">IF(G102=0,"",(IFERROR(VLOOKUP($D102&amp;G102&amp;$E102,CHOOSE({1,2},Emissionsfaktoren!$A$30:$A$504&amp;Emissionsfaktoren!$B$30:$B$504&amp;Emissionsfaktoren!$C$30:$C$504,Emissionsfaktoren!$E$30:$E$504),2,0),"")))</f>
        <v/>
      </c>
      <c r="N102" s="603" t="str" cm="1">
        <f t="array" ref="N102">IF(H102=0,"",(IFERROR(VLOOKUP($D102&amp;H102&amp;$E102,CHOOSE({1,2},Emissionsfaktoren!$A$30:$A$504&amp;Emissionsfaktoren!$B$30:$B$504&amp;Emissionsfaktoren!$C$30:$C$504,Emissionsfaktoren!$E$30:$E$504),2,0),"")))</f>
        <v/>
      </c>
      <c r="O102" s="603" t="str" cm="1">
        <f t="array" ref="O102">IF(I102=0,"",(IFERROR(VLOOKUP($D102&amp;I102&amp;$E102,CHOOSE({1,2},Emissionsfaktoren!$A$30:$A$504&amp;Emissionsfaktoren!$B$30:$B$504&amp;Emissionsfaktoren!$C$30:$C$504,Emissionsfaktoren!$E$30:$E$504),2,0),"")))</f>
        <v/>
      </c>
      <c r="P102" s="603" t="str" cm="1">
        <f t="array" ref="P102">IF(J102=0,"",(IFERROR(VLOOKUP($D102&amp;J102&amp;$E102,CHOOSE({1,2},Emissionsfaktoren!$A$30:$A$504&amp;Emissionsfaktoren!$B$30:$B$504&amp;Emissionsfaktoren!$C$30:$C$504,Emissionsfaktoren!$E$30:$E$504),2,0),"")))</f>
        <v/>
      </c>
      <c r="Q102" s="684" t="str" cm="1">
        <f t="array" ref="Q102">IF(K102=0,"",(IFERROR(VLOOKUP($D102&amp;K102&amp;$E102,CHOOSE({1,2},Emissionsfaktoren!$A$30:$A$504&amp;Emissionsfaktoren!$B$30:$B$504&amp;Emissionsfaktoren!$C$30:$C$504,Emissionsfaktoren!$E$30:$E$504),2,0),"")))</f>
        <v/>
      </c>
      <c r="R102" s="420" t="str">
        <f>IFERROR(L102*'3.7 Pendleremissionen_B'!D28,"")</f>
        <v/>
      </c>
      <c r="S102" s="420" t="str">
        <f>IFERROR(M102*'3.7 Pendleremissionen_B'!E28,"")</f>
        <v/>
      </c>
      <c r="T102" s="420" t="str">
        <f>IFERROR(N102*'3.7 Pendleremissionen_B'!F28,"")</f>
        <v/>
      </c>
      <c r="U102" s="420" t="str">
        <f>IFERROR(O102*'3.7 Pendleremissionen_B'!G28,"")</f>
        <v/>
      </c>
      <c r="V102" s="420" t="str">
        <f>IFERROR(P102*'3.7 Pendleremissionen_B'!H28,"")</f>
        <v/>
      </c>
      <c r="W102" s="427" t="str">
        <f>IFERROR(Q102*'3.7 Pendleremissionen_B'!I28,"")</f>
        <v/>
      </c>
      <c r="Y102" s="221"/>
    </row>
    <row r="103" spans="1:25" ht="19.350000000000001" customHeight="1" x14ac:dyDescent="0.2">
      <c r="A103" s="886"/>
      <c r="B103" s="857"/>
      <c r="C103" s="298" t="s">
        <v>373</v>
      </c>
      <c r="D103" s="317"/>
      <c r="E103" s="140" t="s">
        <v>516</v>
      </c>
      <c r="F103" s="393">
        <f>IF(_xlfn.MAXIFS(Emissionsfaktoren!$B$30:$B$599,Emissionsfaktoren!$B$30:$B$599,"&lt;="&amp;F$11,Emissionsfaktoren!$A$30:$A$599,$D103,Emissionsfaktoren!$C$30:$C$599,$E103)&gt;0,
_xlfn.MAXIFS(Emissionsfaktoren!$B$30:$B$599,Emissionsfaktoren!$B$30:$B$599,"&lt;="&amp;F$11,Emissionsfaktoren!$A$30:$A$599,$D103,Emissionsfaktoren!$C$30:$C$599,$E103),
_xlfn.MINIFS(Emissionsfaktoren!$B$30:$B$599,Emissionsfaktoren!$A$30:$A$599,$D103,Emissionsfaktoren!$C$30:$C$599,$E103))</f>
        <v>0</v>
      </c>
      <c r="G103" s="393">
        <f>IF(_xlfn.MAXIFS(Emissionsfaktoren!$B$30:$B$599,Emissionsfaktoren!$B$30:$B$599,"&lt;="&amp;G$11,Emissionsfaktoren!$A$30:$A$599,$D103,Emissionsfaktoren!$C$30:$C$599,$E103)&gt;0,
_xlfn.MAXIFS(Emissionsfaktoren!$B$30:$B$599,Emissionsfaktoren!$B$30:$B$599,"&lt;="&amp;G$11,Emissionsfaktoren!$A$30:$A$599,$D103,Emissionsfaktoren!$C$30:$C$599,$E103),
_xlfn.MINIFS(Emissionsfaktoren!$B$30:$B$599,Emissionsfaktoren!$A$30:$A$599,$D103,Emissionsfaktoren!$C$30:$C$599,$E103))</f>
        <v>0</v>
      </c>
      <c r="H103" s="393">
        <f>IF(_xlfn.MAXIFS(Emissionsfaktoren!$B$30:$B$599,Emissionsfaktoren!$B$30:$B$599,"&lt;="&amp;H$11,Emissionsfaktoren!$A$30:$A$599,$D103,Emissionsfaktoren!$C$30:$C$599,$E103)&gt;0,
_xlfn.MAXIFS(Emissionsfaktoren!$B$30:$B$599,Emissionsfaktoren!$B$30:$B$599,"&lt;="&amp;H$11,Emissionsfaktoren!$A$30:$A$599,$D103,Emissionsfaktoren!$C$30:$C$599,$E103),
_xlfn.MINIFS(Emissionsfaktoren!$B$30:$B$599,Emissionsfaktoren!$A$30:$A$599,$D103,Emissionsfaktoren!$C$30:$C$599,$E103))</f>
        <v>0</v>
      </c>
      <c r="I103" s="393">
        <f>IF(_xlfn.MAXIFS(Emissionsfaktoren!$B$30:$B$599,Emissionsfaktoren!$B$30:$B$599,"&lt;="&amp;I$11,Emissionsfaktoren!$A$30:$A$599,$D103,Emissionsfaktoren!$C$30:$C$599,$E103)&gt;0,
_xlfn.MAXIFS(Emissionsfaktoren!$B$30:$B$599,Emissionsfaktoren!$B$30:$B$599,"&lt;="&amp;I$11,Emissionsfaktoren!$A$30:$A$599,$D103,Emissionsfaktoren!$C$30:$C$599,$E103),
_xlfn.MINIFS(Emissionsfaktoren!$B$30:$B$599,Emissionsfaktoren!$A$30:$A$599,$D103,Emissionsfaktoren!$C$30:$C$599,$E103))</f>
        <v>0</v>
      </c>
      <c r="J103" s="393">
        <f>IF(_xlfn.MAXIFS(Emissionsfaktoren!$B$30:$B$599,Emissionsfaktoren!$B$30:$B$599,"&lt;="&amp;J$11,Emissionsfaktoren!$A$30:$A$599,$D103,Emissionsfaktoren!$C$30:$C$599,$E103)&gt;0,
_xlfn.MAXIFS(Emissionsfaktoren!$B$30:$B$599,Emissionsfaktoren!$B$30:$B$599,"&lt;="&amp;J$11,Emissionsfaktoren!$A$30:$A$599,$D103,Emissionsfaktoren!$C$30:$C$599,$E103),
_xlfn.MINIFS(Emissionsfaktoren!$B$30:$B$599,Emissionsfaktoren!$A$30:$A$599,$D103,Emissionsfaktoren!$C$30:$C$599,$E103))</f>
        <v>0</v>
      </c>
      <c r="K103" s="599">
        <f>IF(_xlfn.MAXIFS(Emissionsfaktoren!$B$30:$B$599,Emissionsfaktoren!$B$30:$B$599,"&lt;="&amp;K$11,Emissionsfaktoren!$A$30:$A$599,$D103,Emissionsfaktoren!$C$30:$C$599,$E103)&gt;0,
_xlfn.MAXIFS(Emissionsfaktoren!$B$30:$B$599,Emissionsfaktoren!$B$30:$B$599,"&lt;="&amp;K$11,Emissionsfaktoren!$A$30:$A$599,$D103,Emissionsfaktoren!$C$30:$C$599,$E103),
_xlfn.MINIFS(Emissionsfaktoren!$B$30:$B$599,Emissionsfaktoren!$A$30:$A$599,$D103,Emissionsfaktoren!$C$30:$C$599,$E103))</f>
        <v>0</v>
      </c>
      <c r="L103" s="603" t="str" cm="1">
        <f t="array" ref="L103">IF(F103=0,"",(IFERROR(VLOOKUP($D103&amp;F103&amp;$E103,CHOOSE({1,2},Emissionsfaktoren!$A$30:$A$504&amp;Emissionsfaktoren!$B$30:$B$504&amp;Emissionsfaktoren!$C$30:$C$504,Emissionsfaktoren!$E$30:$E$504),2,0),"")))</f>
        <v/>
      </c>
      <c r="M103" s="603" t="str" cm="1">
        <f t="array" ref="M103">IF(G103=0,"",(IFERROR(VLOOKUP($D103&amp;G103&amp;$E103,CHOOSE({1,2},Emissionsfaktoren!$A$30:$A$504&amp;Emissionsfaktoren!$B$30:$B$504&amp;Emissionsfaktoren!$C$30:$C$504,Emissionsfaktoren!$E$30:$E$504),2,0),"")))</f>
        <v/>
      </c>
      <c r="N103" s="603" t="str" cm="1">
        <f t="array" ref="N103">IF(H103=0,"",(IFERROR(VLOOKUP($D103&amp;H103&amp;$E103,CHOOSE({1,2},Emissionsfaktoren!$A$30:$A$504&amp;Emissionsfaktoren!$B$30:$B$504&amp;Emissionsfaktoren!$C$30:$C$504,Emissionsfaktoren!$E$30:$E$504),2,0),"")))</f>
        <v/>
      </c>
      <c r="O103" s="603" t="str" cm="1">
        <f t="array" ref="O103">IF(I103=0,"",(IFERROR(VLOOKUP($D103&amp;I103&amp;$E103,CHOOSE({1,2},Emissionsfaktoren!$A$30:$A$504&amp;Emissionsfaktoren!$B$30:$B$504&amp;Emissionsfaktoren!$C$30:$C$504,Emissionsfaktoren!$E$30:$E$504),2,0),"")))</f>
        <v/>
      </c>
      <c r="P103" s="603" t="str" cm="1">
        <f t="array" ref="P103">IF(J103=0,"",(IFERROR(VLOOKUP($D103&amp;J103&amp;$E103,CHOOSE({1,2},Emissionsfaktoren!$A$30:$A$504&amp;Emissionsfaktoren!$B$30:$B$504&amp;Emissionsfaktoren!$C$30:$C$504,Emissionsfaktoren!$E$30:$E$504),2,0),"")))</f>
        <v/>
      </c>
      <c r="Q103" s="651" t="str" cm="1">
        <f t="array" ref="Q103">IF(K103=0,"",(IFERROR(VLOOKUP($D103&amp;K103&amp;$E103,CHOOSE({1,2},Emissionsfaktoren!$A$30:$A$504&amp;Emissionsfaktoren!$B$30:$B$504&amp;Emissionsfaktoren!$C$30:$C$504,Emissionsfaktoren!$E$30:$E$504),2,0),"")))</f>
        <v/>
      </c>
      <c r="R103" s="340" t="str">
        <f>IFERROR(L103*'3.7 Pendleremissionen_B'!D29,"")</f>
        <v/>
      </c>
      <c r="S103" s="340" t="str">
        <f>IFERROR(M103*'3.7 Pendleremissionen_B'!E29,"")</f>
        <v/>
      </c>
      <c r="T103" s="340" t="str">
        <f>IFERROR(N103*'3.7 Pendleremissionen_B'!F29,"")</f>
        <v/>
      </c>
      <c r="U103" s="340" t="str">
        <f>IFERROR(O103*'3.7 Pendleremissionen_B'!G29,"")</f>
        <v/>
      </c>
      <c r="V103" s="340" t="str">
        <f>IFERROR(P103*'3.7 Pendleremissionen_B'!H29,"")</f>
        <v/>
      </c>
      <c r="W103" s="341" t="str">
        <f>IFERROR(Q103*'3.7 Pendleremissionen_B'!I29,"")</f>
        <v/>
      </c>
      <c r="Y103" s="221"/>
    </row>
    <row r="104" spans="1:25" ht="19.350000000000001" customHeight="1" x14ac:dyDescent="0.2">
      <c r="A104" s="886"/>
      <c r="B104" s="857"/>
      <c r="C104" s="140" t="s">
        <v>284</v>
      </c>
      <c r="D104" s="469"/>
      <c r="E104" s="317" t="s">
        <v>516</v>
      </c>
      <c r="F104" s="393">
        <f>IF(_xlfn.MAXIFS(Emissionsfaktoren!$B$30:$B$599,Emissionsfaktoren!$B$30:$B$599,"&lt;="&amp;F$11,Emissionsfaktoren!$A$30:$A$599,$D104,Emissionsfaktoren!$C$30:$C$599,$E104)&gt;0,
_xlfn.MAXIFS(Emissionsfaktoren!$B$30:$B$599,Emissionsfaktoren!$B$30:$B$599,"&lt;="&amp;F$11,Emissionsfaktoren!$A$30:$A$599,$D104,Emissionsfaktoren!$C$30:$C$599,$E104),
_xlfn.MINIFS(Emissionsfaktoren!$B$30:$B$599,Emissionsfaktoren!$A$30:$A$599,$D104,Emissionsfaktoren!$C$30:$C$599,$E104))</f>
        <v>0</v>
      </c>
      <c r="G104" s="393">
        <f>IF(_xlfn.MAXIFS(Emissionsfaktoren!$B$30:$B$599,Emissionsfaktoren!$B$30:$B$599,"&lt;="&amp;G$11,Emissionsfaktoren!$A$30:$A$599,$D104,Emissionsfaktoren!$C$30:$C$599,$E104)&gt;0,
_xlfn.MAXIFS(Emissionsfaktoren!$B$30:$B$599,Emissionsfaktoren!$B$30:$B$599,"&lt;="&amp;G$11,Emissionsfaktoren!$A$30:$A$599,$D104,Emissionsfaktoren!$C$30:$C$599,$E104),
_xlfn.MINIFS(Emissionsfaktoren!$B$30:$B$599,Emissionsfaktoren!$A$30:$A$599,$D104,Emissionsfaktoren!$C$30:$C$599,$E104))</f>
        <v>0</v>
      </c>
      <c r="H104" s="393">
        <f>IF(_xlfn.MAXIFS(Emissionsfaktoren!$B$30:$B$599,Emissionsfaktoren!$B$30:$B$599,"&lt;="&amp;H$11,Emissionsfaktoren!$A$30:$A$599,$D104,Emissionsfaktoren!$C$30:$C$599,$E104)&gt;0,
_xlfn.MAXIFS(Emissionsfaktoren!$B$30:$B$599,Emissionsfaktoren!$B$30:$B$599,"&lt;="&amp;H$11,Emissionsfaktoren!$A$30:$A$599,$D104,Emissionsfaktoren!$C$30:$C$599,$E104),
_xlfn.MINIFS(Emissionsfaktoren!$B$30:$B$599,Emissionsfaktoren!$A$30:$A$599,$D104,Emissionsfaktoren!$C$30:$C$599,$E104))</f>
        <v>0</v>
      </c>
      <c r="I104" s="393">
        <f>IF(_xlfn.MAXIFS(Emissionsfaktoren!$B$30:$B$599,Emissionsfaktoren!$B$30:$B$599,"&lt;="&amp;I$11,Emissionsfaktoren!$A$30:$A$599,$D104,Emissionsfaktoren!$C$30:$C$599,$E104)&gt;0,
_xlfn.MAXIFS(Emissionsfaktoren!$B$30:$B$599,Emissionsfaktoren!$B$30:$B$599,"&lt;="&amp;I$11,Emissionsfaktoren!$A$30:$A$599,$D104,Emissionsfaktoren!$C$30:$C$599,$E104),
_xlfn.MINIFS(Emissionsfaktoren!$B$30:$B$599,Emissionsfaktoren!$A$30:$A$599,$D104,Emissionsfaktoren!$C$30:$C$599,$E104))</f>
        <v>0</v>
      </c>
      <c r="J104" s="393">
        <f>IF(_xlfn.MAXIFS(Emissionsfaktoren!$B$30:$B$599,Emissionsfaktoren!$B$30:$B$599,"&lt;="&amp;J$11,Emissionsfaktoren!$A$30:$A$599,$D104,Emissionsfaktoren!$C$30:$C$599,$E104)&gt;0,
_xlfn.MAXIFS(Emissionsfaktoren!$B$30:$B$599,Emissionsfaktoren!$B$30:$B$599,"&lt;="&amp;J$11,Emissionsfaktoren!$A$30:$A$599,$D104,Emissionsfaktoren!$C$30:$C$599,$E104),
_xlfn.MINIFS(Emissionsfaktoren!$B$30:$B$599,Emissionsfaktoren!$A$30:$A$599,$D104,Emissionsfaktoren!$C$30:$C$599,$E104))</f>
        <v>0</v>
      </c>
      <c r="K104" s="599">
        <f>IF(_xlfn.MAXIFS(Emissionsfaktoren!$B$30:$B$599,Emissionsfaktoren!$B$30:$B$599,"&lt;="&amp;K$11,Emissionsfaktoren!$A$30:$A$599,$D104,Emissionsfaktoren!$C$30:$C$599,$E104)&gt;0,
_xlfn.MAXIFS(Emissionsfaktoren!$B$30:$B$599,Emissionsfaktoren!$B$30:$B$599,"&lt;="&amp;K$11,Emissionsfaktoren!$A$30:$A$599,$D104,Emissionsfaktoren!$C$30:$C$599,$E104),
_xlfn.MINIFS(Emissionsfaktoren!$B$30:$B$599,Emissionsfaktoren!$A$30:$A$599,$D104,Emissionsfaktoren!$C$30:$C$599,$E104))</f>
        <v>0</v>
      </c>
      <c r="L104" s="603" t="str" cm="1">
        <f t="array" ref="L104">IF(F104=0,"",(IFERROR(VLOOKUP($D104&amp;F104&amp;$E104,CHOOSE({1,2},Emissionsfaktoren!$A$30:$A$504&amp;Emissionsfaktoren!$B$30:$B$504&amp;Emissionsfaktoren!$C$30:$C$504,Emissionsfaktoren!$E$30:$E$504),2,0),"")))</f>
        <v/>
      </c>
      <c r="M104" s="603" t="str" cm="1">
        <f t="array" ref="M104">IF(G104=0,"",(IFERROR(VLOOKUP($D104&amp;G104&amp;$E104,CHOOSE({1,2},Emissionsfaktoren!$A$30:$A$504&amp;Emissionsfaktoren!$B$30:$B$504&amp;Emissionsfaktoren!$C$30:$C$504,Emissionsfaktoren!$E$30:$E$504),2,0),"")))</f>
        <v/>
      </c>
      <c r="N104" s="603" t="str" cm="1">
        <f t="array" ref="N104">IF(H104=0,"",(IFERROR(VLOOKUP($D104&amp;H104&amp;$E104,CHOOSE({1,2},Emissionsfaktoren!$A$30:$A$504&amp;Emissionsfaktoren!$B$30:$B$504&amp;Emissionsfaktoren!$C$30:$C$504,Emissionsfaktoren!$E$30:$E$504),2,0),"")))</f>
        <v/>
      </c>
      <c r="O104" s="603" t="str" cm="1">
        <f t="array" ref="O104">IF(I104=0,"",(IFERROR(VLOOKUP($D104&amp;I104&amp;$E104,CHOOSE({1,2},Emissionsfaktoren!$A$30:$A$504&amp;Emissionsfaktoren!$B$30:$B$504&amp;Emissionsfaktoren!$C$30:$C$504,Emissionsfaktoren!$E$30:$E$504),2,0),"")))</f>
        <v/>
      </c>
      <c r="P104" s="603" t="str" cm="1">
        <f t="array" ref="P104">IF(J104=0,"",(IFERROR(VLOOKUP($D104&amp;J104&amp;$E104,CHOOSE({1,2},Emissionsfaktoren!$A$30:$A$504&amp;Emissionsfaktoren!$B$30:$B$504&amp;Emissionsfaktoren!$C$30:$C$504,Emissionsfaktoren!$E$30:$E$504),2,0),"")))</f>
        <v/>
      </c>
      <c r="Q104" s="651" t="str" cm="1">
        <f t="array" ref="Q104">IF(K104=0,"",(IFERROR(VLOOKUP($D104&amp;K104&amp;$E104,CHOOSE({1,2},Emissionsfaktoren!$A$30:$A$504&amp;Emissionsfaktoren!$B$30:$B$504&amp;Emissionsfaktoren!$C$30:$C$504,Emissionsfaktoren!$E$30:$E$504),2,0),"")))</f>
        <v/>
      </c>
      <c r="R104" s="340" t="str">
        <f>IFERROR(L104*'3.7 Pendleremissionen_B'!D30,"")</f>
        <v/>
      </c>
      <c r="S104" s="340" t="str">
        <f>IFERROR(M104*'3.7 Pendleremissionen_B'!E30,"")</f>
        <v/>
      </c>
      <c r="T104" s="340" t="str">
        <f>IFERROR(N104*'3.7 Pendleremissionen_B'!F30,"")</f>
        <v/>
      </c>
      <c r="U104" s="340" t="str">
        <f>IFERROR(O104*'3.7 Pendleremissionen_B'!G30,"")</f>
        <v/>
      </c>
      <c r="V104" s="340" t="str">
        <f>IFERROR(P104*'3.7 Pendleremissionen_B'!H30,"")</f>
        <v/>
      </c>
      <c r="W104" s="341" t="str">
        <f>IFERROR(Q104*'3.7 Pendleremissionen_B'!I30,"")</f>
        <v/>
      </c>
      <c r="Y104" s="221"/>
    </row>
    <row r="105" spans="1:25" ht="19.350000000000001" customHeight="1" x14ac:dyDescent="0.2">
      <c r="A105" s="886"/>
      <c r="B105" s="857"/>
      <c r="C105" s="317" t="s">
        <v>375</v>
      </c>
      <c r="D105" s="140"/>
      <c r="E105" s="140" t="s">
        <v>516</v>
      </c>
      <c r="F105" s="393">
        <f>IF(_xlfn.MAXIFS(Emissionsfaktoren!$B$30:$B$599,Emissionsfaktoren!$B$30:$B$599,"&lt;="&amp;F$11,Emissionsfaktoren!$A$30:$A$599,$D105,Emissionsfaktoren!$C$30:$C$599,$E105)&gt;0,
_xlfn.MAXIFS(Emissionsfaktoren!$B$30:$B$599,Emissionsfaktoren!$B$30:$B$599,"&lt;="&amp;F$11,Emissionsfaktoren!$A$30:$A$599,$D105,Emissionsfaktoren!$C$30:$C$599,$E105),
_xlfn.MINIFS(Emissionsfaktoren!$B$30:$B$599,Emissionsfaktoren!$A$30:$A$599,$D105,Emissionsfaktoren!$C$30:$C$599,$E105))</f>
        <v>0</v>
      </c>
      <c r="G105" s="393">
        <f>IF(_xlfn.MAXIFS(Emissionsfaktoren!$B$30:$B$599,Emissionsfaktoren!$B$30:$B$599,"&lt;="&amp;G$11,Emissionsfaktoren!$A$30:$A$599,$D105,Emissionsfaktoren!$C$30:$C$599,$E105)&gt;0,
_xlfn.MAXIFS(Emissionsfaktoren!$B$30:$B$599,Emissionsfaktoren!$B$30:$B$599,"&lt;="&amp;G$11,Emissionsfaktoren!$A$30:$A$599,$D105,Emissionsfaktoren!$C$30:$C$599,$E105),
_xlfn.MINIFS(Emissionsfaktoren!$B$30:$B$599,Emissionsfaktoren!$A$30:$A$599,$D105,Emissionsfaktoren!$C$30:$C$599,$E105))</f>
        <v>0</v>
      </c>
      <c r="H105" s="393">
        <f>IF(_xlfn.MAXIFS(Emissionsfaktoren!$B$30:$B$599,Emissionsfaktoren!$B$30:$B$599,"&lt;="&amp;H$11,Emissionsfaktoren!$A$30:$A$599,$D105,Emissionsfaktoren!$C$30:$C$599,$E105)&gt;0,
_xlfn.MAXIFS(Emissionsfaktoren!$B$30:$B$599,Emissionsfaktoren!$B$30:$B$599,"&lt;="&amp;H$11,Emissionsfaktoren!$A$30:$A$599,$D105,Emissionsfaktoren!$C$30:$C$599,$E105),
_xlfn.MINIFS(Emissionsfaktoren!$B$30:$B$599,Emissionsfaktoren!$A$30:$A$599,$D105,Emissionsfaktoren!$C$30:$C$599,$E105))</f>
        <v>0</v>
      </c>
      <c r="I105" s="393">
        <f>IF(_xlfn.MAXIFS(Emissionsfaktoren!$B$30:$B$599,Emissionsfaktoren!$B$30:$B$599,"&lt;="&amp;I$11,Emissionsfaktoren!$A$30:$A$599,$D105,Emissionsfaktoren!$C$30:$C$599,$E105)&gt;0,
_xlfn.MAXIFS(Emissionsfaktoren!$B$30:$B$599,Emissionsfaktoren!$B$30:$B$599,"&lt;="&amp;I$11,Emissionsfaktoren!$A$30:$A$599,$D105,Emissionsfaktoren!$C$30:$C$599,$E105),
_xlfn.MINIFS(Emissionsfaktoren!$B$30:$B$599,Emissionsfaktoren!$A$30:$A$599,$D105,Emissionsfaktoren!$C$30:$C$599,$E105))</f>
        <v>0</v>
      </c>
      <c r="J105" s="393">
        <f>IF(_xlfn.MAXIFS(Emissionsfaktoren!$B$30:$B$599,Emissionsfaktoren!$B$30:$B$599,"&lt;="&amp;J$11,Emissionsfaktoren!$A$30:$A$599,$D105,Emissionsfaktoren!$C$30:$C$599,$E105)&gt;0,
_xlfn.MAXIFS(Emissionsfaktoren!$B$30:$B$599,Emissionsfaktoren!$B$30:$B$599,"&lt;="&amp;J$11,Emissionsfaktoren!$A$30:$A$599,$D105,Emissionsfaktoren!$C$30:$C$599,$E105),
_xlfn.MINIFS(Emissionsfaktoren!$B$30:$B$599,Emissionsfaktoren!$A$30:$A$599,$D105,Emissionsfaktoren!$C$30:$C$599,$E105))</f>
        <v>0</v>
      </c>
      <c r="K105" s="599">
        <f>IF(_xlfn.MAXIFS(Emissionsfaktoren!$B$30:$B$599,Emissionsfaktoren!$B$30:$B$599,"&lt;="&amp;K$11,Emissionsfaktoren!$A$30:$A$599,$D105,Emissionsfaktoren!$C$30:$C$599,$E105)&gt;0,
_xlfn.MAXIFS(Emissionsfaktoren!$B$30:$B$599,Emissionsfaktoren!$B$30:$B$599,"&lt;="&amp;K$11,Emissionsfaktoren!$A$30:$A$599,$D105,Emissionsfaktoren!$C$30:$C$599,$E105),
_xlfn.MINIFS(Emissionsfaktoren!$B$30:$B$599,Emissionsfaktoren!$A$30:$A$599,$D105,Emissionsfaktoren!$C$30:$C$599,$E105))</f>
        <v>0</v>
      </c>
      <c r="L105" s="603" t="str" cm="1">
        <f t="array" ref="L105">IF(F105=0,"",(IFERROR(VLOOKUP($D105&amp;F105&amp;$E105,CHOOSE({1,2},Emissionsfaktoren!$A$30:$A$504&amp;Emissionsfaktoren!$B$30:$B$504&amp;Emissionsfaktoren!$C$30:$C$504,Emissionsfaktoren!$E$30:$E$504),2,0),"")))</f>
        <v/>
      </c>
      <c r="M105" s="603" t="str" cm="1">
        <f t="array" ref="M105">IF(G105=0,"",(IFERROR(VLOOKUP($D105&amp;G105&amp;$E105,CHOOSE({1,2},Emissionsfaktoren!$A$30:$A$504&amp;Emissionsfaktoren!$B$30:$B$504&amp;Emissionsfaktoren!$C$30:$C$504,Emissionsfaktoren!$E$30:$E$504),2,0),"")))</f>
        <v/>
      </c>
      <c r="N105" s="603" t="str" cm="1">
        <f t="array" ref="N105">IF(H105=0,"",(IFERROR(VLOOKUP($D105&amp;H105&amp;$E105,CHOOSE({1,2},Emissionsfaktoren!$A$30:$A$504&amp;Emissionsfaktoren!$B$30:$B$504&amp;Emissionsfaktoren!$C$30:$C$504,Emissionsfaktoren!$E$30:$E$504),2,0),"")))</f>
        <v/>
      </c>
      <c r="O105" s="603" t="str" cm="1">
        <f t="array" ref="O105">IF(I105=0,"",(IFERROR(VLOOKUP($D105&amp;I105&amp;$E105,CHOOSE({1,2},Emissionsfaktoren!$A$30:$A$504&amp;Emissionsfaktoren!$B$30:$B$504&amp;Emissionsfaktoren!$C$30:$C$504,Emissionsfaktoren!$E$30:$E$504),2,0),"")))</f>
        <v/>
      </c>
      <c r="P105" s="603" t="str" cm="1">
        <f t="array" ref="P105">IF(J105=0,"",(IFERROR(VLOOKUP($D105&amp;J105&amp;$E105,CHOOSE({1,2},Emissionsfaktoren!$A$30:$A$504&amp;Emissionsfaktoren!$B$30:$B$504&amp;Emissionsfaktoren!$C$30:$C$504,Emissionsfaktoren!$E$30:$E$504),2,0),"")))</f>
        <v/>
      </c>
      <c r="Q105" s="651" t="str" cm="1">
        <f t="array" ref="Q105">IF(K105=0,"",(IFERROR(VLOOKUP($D105&amp;K105&amp;$E105,CHOOSE({1,2},Emissionsfaktoren!$A$30:$A$504&amp;Emissionsfaktoren!$B$30:$B$504&amp;Emissionsfaktoren!$C$30:$C$504,Emissionsfaktoren!$E$30:$E$504),2,0),"")))</f>
        <v/>
      </c>
      <c r="R105" s="340" t="str">
        <f>IFERROR(L105*'3.7 Pendleremissionen_B'!D31,"")</f>
        <v/>
      </c>
      <c r="S105" s="340" t="str">
        <f>IFERROR(M105*'3.7 Pendleremissionen_B'!E31,"")</f>
        <v/>
      </c>
      <c r="T105" s="340" t="str">
        <f>IFERROR(N105*'3.7 Pendleremissionen_B'!F31,"")</f>
        <v/>
      </c>
      <c r="U105" s="340" t="str">
        <f>IFERROR(O105*'3.7 Pendleremissionen_B'!G31,"")</f>
        <v/>
      </c>
      <c r="V105" s="340" t="str">
        <f>IFERROR(P105*'3.7 Pendleremissionen_B'!H31,"")</f>
        <v/>
      </c>
      <c r="W105" s="341" t="str">
        <f>IFERROR(Q105*'3.7 Pendleremissionen_B'!I31,"")</f>
        <v/>
      </c>
      <c r="Y105" s="221"/>
    </row>
    <row r="106" spans="1:25" ht="19.350000000000001" customHeight="1" thickBot="1" x14ac:dyDescent="0.25">
      <c r="A106" s="886"/>
      <c r="B106" s="857"/>
      <c r="C106" s="299" t="s">
        <v>376</v>
      </c>
      <c r="D106" s="144"/>
      <c r="E106" s="144" t="s">
        <v>516</v>
      </c>
      <c r="F106" s="428">
        <f>IF(_xlfn.MAXIFS(Emissionsfaktoren!$B$30:$B$599,Emissionsfaktoren!$B$30:$B$599,"&lt;="&amp;F$11,Emissionsfaktoren!$A$30:$A$599,$D106,Emissionsfaktoren!$C$30:$C$599,$E106)&gt;0,
_xlfn.MAXIFS(Emissionsfaktoren!$B$30:$B$599,Emissionsfaktoren!$B$30:$B$599,"&lt;="&amp;F$11,Emissionsfaktoren!$A$30:$A$599,$D106,Emissionsfaktoren!$C$30:$C$599,$E106),
_xlfn.MINIFS(Emissionsfaktoren!$B$30:$B$599,Emissionsfaktoren!$A$30:$A$599,$D106,Emissionsfaktoren!$C$30:$C$599,$E106))</f>
        <v>0</v>
      </c>
      <c r="G106" s="428">
        <f>IF(_xlfn.MAXIFS(Emissionsfaktoren!$B$30:$B$599,Emissionsfaktoren!$B$30:$B$599,"&lt;="&amp;G$11,Emissionsfaktoren!$A$30:$A$599,$D106,Emissionsfaktoren!$C$30:$C$599,$E106)&gt;0,
_xlfn.MAXIFS(Emissionsfaktoren!$B$30:$B$599,Emissionsfaktoren!$B$30:$B$599,"&lt;="&amp;G$11,Emissionsfaktoren!$A$30:$A$599,$D106,Emissionsfaktoren!$C$30:$C$599,$E106),
_xlfn.MINIFS(Emissionsfaktoren!$B$30:$B$599,Emissionsfaktoren!$A$30:$A$599,$D106,Emissionsfaktoren!$C$30:$C$599,$E106))</f>
        <v>0</v>
      </c>
      <c r="H106" s="428">
        <f>IF(_xlfn.MAXIFS(Emissionsfaktoren!$B$30:$B$599,Emissionsfaktoren!$B$30:$B$599,"&lt;="&amp;H$11,Emissionsfaktoren!$A$30:$A$599,$D106,Emissionsfaktoren!$C$30:$C$599,$E106)&gt;0,
_xlfn.MAXIFS(Emissionsfaktoren!$B$30:$B$599,Emissionsfaktoren!$B$30:$B$599,"&lt;="&amp;H$11,Emissionsfaktoren!$A$30:$A$599,$D106,Emissionsfaktoren!$C$30:$C$599,$E106),
_xlfn.MINIFS(Emissionsfaktoren!$B$30:$B$599,Emissionsfaktoren!$A$30:$A$599,$D106,Emissionsfaktoren!$C$30:$C$599,$E106))</f>
        <v>0</v>
      </c>
      <c r="I106" s="428">
        <f>IF(_xlfn.MAXIFS(Emissionsfaktoren!$B$30:$B$599,Emissionsfaktoren!$B$30:$B$599,"&lt;="&amp;I$11,Emissionsfaktoren!$A$30:$A$599,$D106,Emissionsfaktoren!$C$30:$C$599,$E106)&gt;0,
_xlfn.MAXIFS(Emissionsfaktoren!$B$30:$B$599,Emissionsfaktoren!$B$30:$B$599,"&lt;="&amp;I$11,Emissionsfaktoren!$A$30:$A$599,$D106,Emissionsfaktoren!$C$30:$C$599,$E106),
_xlfn.MINIFS(Emissionsfaktoren!$B$30:$B$599,Emissionsfaktoren!$A$30:$A$599,$D106,Emissionsfaktoren!$C$30:$C$599,$E106))</f>
        <v>0</v>
      </c>
      <c r="J106" s="428">
        <f>IF(_xlfn.MAXIFS(Emissionsfaktoren!$B$30:$B$599,Emissionsfaktoren!$B$30:$B$599,"&lt;="&amp;J$11,Emissionsfaktoren!$A$30:$A$599,$D106,Emissionsfaktoren!$C$30:$C$599,$E106)&gt;0,
_xlfn.MAXIFS(Emissionsfaktoren!$B$30:$B$599,Emissionsfaktoren!$B$30:$B$599,"&lt;="&amp;J$11,Emissionsfaktoren!$A$30:$A$599,$D106,Emissionsfaktoren!$C$30:$C$599,$E106),
_xlfn.MINIFS(Emissionsfaktoren!$B$30:$B$599,Emissionsfaktoren!$A$30:$A$599,$D106,Emissionsfaktoren!$C$30:$C$599,$E106))</f>
        <v>0</v>
      </c>
      <c r="K106" s="602">
        <f>IF(_xlfn.MAXIFS(Emissionsfaktoren!$B$30:$B$599,Emissionsfaktoren!$B$30:$B$599,"&lt;="&amp;K$11,Emissionsfaktoren!$A$30:$A$599,$D106,Emissionsfaktoren!$C$30:$C$599,$E106)&gt;0,
_xlfn.MAXIFS(Emissionsfaktoren!$B$30:$B$599,Emissionsfaktoren!$B$30:$B$599,"&lt;="&amp;K$11,Emissionsfaktoren!$A$30:$A$599,$D106,Emissionsfaktoren!$C$30:$C$599,$E106),
_xlfn.MINIFS(Emissionsfaktoren!$B$30:$B$599,Emissionsfaktoren!$A$30:$A$599,$D106,Emissionsfaktoren!$C$30:$C$599,$E106))</f>
        <v>0</v>
      </c>
      <c r="L106" s="604" t="str" cm="1">
        <f t="array" ref="L106">IF(F106=0,"",(IFERROR(VLOOKUP($D106&amp;F106&amp;$E106,CHOOSE({1,2},Emissionsfaktoren!$A$30:$A$504&amp;Emissionsfaktoren!$B$30:$B$504&amp;Emissionsfaktoren!$C$30:$C$504,Emissionsfaktoren!$E$30:$E$504),2,0),"")))</f>
        <v/>
      </c>
      <c r="M106" s="604" t="str" cm="1">
        <f t="array" ref="M106">IF(G106=0,"",(IFERROR(VLOOKUP($D106&amp;G106&amp;$E106,CHOOSE({1,2},Emissionsfaktoren!$A$30:$A$504&amp;Emissionsfaktoren!$B$30:$B$504&amp;Emissionsfaktoren!$C$30:$C$504,Emissionsfaktoren!$E$30:$E$504),2,0),"")))</f>
        <v/>
      </c>
      <c r="N106" s="604" t="str" cm="1">
        <f t="array" ref="N106">IF(H106=0,"",(IFERROR(VLOOKUP($D106&amp;H106&amp;$E106,CHOOSE({1,2},Emissionsfaktoren!$A$30:$A$504&amp;Emissionsfaktoren!$B$30:$B$504&amp;Emissionsfaktoren!$C$30:$C$504,Emissionsfaktoren!$E$30:$E$504),2,0),"")))</f>
        <v/>
      </c>
      <c r="O106" s="604" t="str" cm="1">
        <f t="array" ref="O106">IF(I106=0,"",(IFERROR(VLOOKUP($D106&amp;I106&amp;$E106,CHOOSE({1,2},Emissionsfaktoren!$A$30:$A$504&amp;Emissionsfaktoren!$B$30:$B$504&amp;Emissionsfaktoren!$C$30:$C$504,Emissionsfaktoren!$E$30:$E$504),2,0),"")))</f>
        <v/>
      </c>
      <c r="P106" s="604" t="str" cm="1">
        <f t="array" ref="P106">IF(J106=0,"",(IFERROR(VLOOKUP($D106&amp;J106&amp;$E106,CHOOSE({1,2},Emissionsfaktoren!$A$30:$A$504&amp;Emissionsfaktoren!$B$30:$B$504&amp;Emissionsfaktoren!$C$30:$C$504,Emissionsfaktoren!$E$30:$E$504),2,0),"")))</f>
        <v/>
      </c>
      <c r="Q106" s="652" t="str" cm="1">
        <f t="array" ref="Q106">IF(K106=0,"",(IFERROR(VLOOKUP($D106&amp;K106&amp;$E106,CHOOSE({1,2},Emissionsfaktoren!$A$30:$A$504&amp;Emissionsfaktoren!$B$30:$B$504&amp;Emissionsfaktoren!$C$30:$C$504,Emissionsfaktoren!$E$30:$E$504),2,0),"")))</f>
        <v/>
      </c>
      <c r="R106" s="430" t="str">
        <f>IFERROR(L106*'3.7 Pendleremissionen_B'!D32,"")</f>
        <v/>
      </c>
      <c r="S106" s="430" t="str">
        <f>IFERROR(M106*'3.7 Pendleremissionen_B'!E32,"")</f>
        <v/>
      </c>
      <c r="T106" s="430" t="str">
        <f>IFERROR(N106*'3.7 Pendleremissionen_B'!F32,"")</f>
        <v/>
      </c>
      <c r="U106" s="430" t="str">
        <f>IFERROR(O106*'3.7 Pendleremissionen_B'!G32,"")</f>
        <v/>
      </c>
      <c r="V106" s="430" t="str">
        <f>IFERROR(P106*'3.7 Pendleremissionen_B'!H32,"")</f>
        <v/>
      </c>
      <c r="W106" s="431" t="str">
        <f>IFERROR(Q106*'3.7 Pendleremissionen_B'!I32,"")</f>
        <v/>
      </c>
      <c r="Y106" s="221"/>
    </row>
    <row r="107" spans="1:25" ht="19.350000000000001" customHeight="1" x14ac:dyDescent="0.2">
      <c r="A107" s="886"/>
      <c r="B107" s="856" t="s">
        <v>54</v>
      </c>
      <c r="C107" s="216" t="s">
        <v>372</v>
      </c>
      <c r="D107" s="216"/>
      <c r="E107" s="216" t="s">
        <v>516</v>
      </c>
      <c r="F107" s="426">
        <f>IF(_xlfn.MAXIFS(Emissionsfaktoren!$B$30:$B$599,Emissionsfaktoren!$B$30:$B$599,"&lt;="&amp;F$11,Emissionsfaktoren!$A$30:$A$599,$D107,Emissionsfaktoren!$C$30:$C$599,$E107)&gt;0,
_xlfn.MAXIFS(Emissionsfaktoren!$B$30:$B$599,Emissionsfaktoren!$B$30:$B$599,"&lt;="&amp;F$11,Emissionsfaktoren!$A$30:$A$599,$D107,Emissionsfaktoren!$C$30:$C$599,$E107),
_xlfn.MINIFS(Emissionsfaktoren!$B$30:$B$599,Emissionsfaktoren!$A$30:$A$599,$D107,Emissionsfaktoren!$C$30:$C$599,$E107))</f>
        <v>0</v>
      </c>
      <c r="G107" s="426">
        <f>IF(_xlfn.MAXIFS(Emissionsfaktoren!$B$30:$B$599,Emissionsfaktoren!$B$30:$B$599,"&lt;="&amp;G$11,Emissionsfaktoren!$A$30:$A$599,$D107,Emissionsfaktoren!$C$30:$C$599,$E107)&gt;0,
_xlfn.MAXIFS(Emissionsfaktoren!$B$30:$B$599,Emissionsfaktoren!$B$30:$B$599,"&lt;="&amp;G$11,Emissionsfaktoren!$A$30:$A$599,$D107,Emissionsfaktoren!$C$30:$C$599,$E107),
_xlfn.MINIFS(Emissionsfaktoren!$B$30:$B$599,Emissionsfaktoren!$A$30:$A$599,$D107,Emissionsfaktoren!$C$30:$C$599,$E107))</f>
        <v>0</v>
      </c>
      <c r="H107" s="426">
        <f>IF(_xlfn.MAXIFS(Emissionsfaktoren!$B$30:$B$599,Emissionsfaktoren!$B$30:$B$599,"&lt;="&amp;H$11,Emissionsfaktoren!$A$30:$A$599,$D107,Emissionsfaktoren!$C$30:$C$599,$E107)&gt;0,
_xlfn.MAXIFS(Emissionsfaktoren!$B$30:$B$599,Emissionsfaktoren!$B$30:$B$599,"&lt;="&amp;H$11,Emissionsfaktoren!$A$30:$A$599,$D107,Emissionsfaktoren!$C$30:$C$599,$E107),
_xlfn.MINIFS(Emissionsfaktoren!$B$30:$B$599,Emissionsfaktoren!$A$30:$A$599,$D107,Emissionsfaktoren!$C$30:$C$599,$E107))</f>
        <v>0</v>
      </c>
      <c r="I107" s="426">
        <f>IF(_xlfn.MAXIFS(Emissionsfaktoren!$B$30:$B$599,Emissionsfaktoren!$B$30:$B$599,"&lt;="&amp;I$11,Emissionsfaktoren!$A$30:$A$599,$D107,Emissionsfaktoren!$C$30:$C$599,$E107)&gt;0,
_xlfn.MAXIFS(Emissionsfaktoren!$B$30:$B$599,Emissionsfaktoren!$B$30:$B$599,"&lt;="&amp;I$11,Emissionsfaktoren!$A$30:$A$599,$D107,Emissionsfaktoren!$C$30:$C$599,$E107),
_xlfn.MINIFS(Emissionsfaktoren!$B$30:$B$599,Emissionsfaktoren!$A$30:$A$599,$D107,Emissionsfaktoren!$C$30:$C$599,$E107))</f>
        <v>0</v>
      </c>
      <c r="J107" s="426">
        <f>IF(_xlfn.MAXIFS(Emissionsfaktoren!$B$30:$B$599,Emissionsfaktoren!$B$30:$B$599,"&lt;="&amp;J$11,Emissionsfaktoren!$A$30:$A$599,$D107,Emissionsfaktoren!$C$30:$C$599,$E107)&gt;0,
_xlfn.MAXIFS(Emissionsfaktoren!$B$30:$B$599,Emissionsfaktoren!$B$30:$B$599,"&lt;="&amp;J$11,Emissionsfaktoren!$A$30:$A$599,$D107,Emissionsfaktoren!$C$30:$C$599,$E107),
_xlfn.MINIFS(Emissionsfaktoren!$B$30:$B$599,Emissionsfaktoren!$A$30:$A$599,$D107,Emissionsfaktoren!$C$30:$C$599,$E107))</f>
        <v>0</v>
      </c>
      <c r="K107" s="601">
        <f>IF(_xlfn.MAXIFS(Emissionsfaktoren!$B$30:$B$599,Emissionsfaktoren!$B$30:$B$599,"&lt;="&amp;K$11,Emissionsfaktoren!$A$30:$A$599,$D107,Emissionsfaktoren!$C$30:$C$599,$E107)&gt;0,
_xlfn.MAXIFS(Emissionsfaktoren!$B$30:$B$599,Emissionsfaktoren!$B$30:$B$599,"&lt;="&amp;K$11,Emissionsfaktoren!$A$30:$A$599,$D107,Emissionsfaktoren!$C$30:$C$599,$E107),
_xlfn.MINIFS(Emissionsfaktoren!$B$30:$B$599,Emissionsfaktoren!$A$30:$A$599,$D107,Emissionsfaktoren!$C$30:$C$599,$E107))</f>
        <v>0</v>
      </c>
      <c r="L107" s="603" t="str" cm="1">
        <f t="array" ref="L107">IF(F107=0,"",(IFERROR(VLOOKUP($D107&amp;F107&amp;$E107,CHOOSE({1,2},Emissionsfaktoren!$A$30:$A$504&amp;Emissionsfaktoren!$B$30:$B$504&amp;Emissionsfaktoren!$C$30:$C$504,Emissionsfaktoren!$E$30:$E$504),2,0),"")))</f>
        <v/>
      </c>
      <c r="M107" s="603" t="str" cm="1">
        <f t="array" ref="M107">IF(G107=0,"",(IFERROR(VLOOKUP($D107&amp;G107&amp;$E107,CHOOSE({1,2},Emissionsfaktoren!$A$30:$A$504&amp;Emissionsfaktoren!$B$30:$B$504&amp;Emissionsfaktoren!$C$30:$C$504,Emissionsfaktoren!$E$30:$E$504),2,0),"")))</f>
        <v/>
      </c>
      <c r="N107" s="603" t="str" cm="1">
        <f t="array" ref="N107">IF(H107=0,"",(IFERROR(VLOOKUP($D107&amp;H107&amp;$E107,CHOOSE({1,2},Emissionsfaktoren!$A$30:$A$504&amp;Emissionsfaktoren!$B$30:$B$504&amp;Emissionsfaktoren!$C$30:$C$504,Emissionsfaktoren!$E$30:$E$504),2,0),"")))</f>
        <v/>
      </c>
      <c r="O107" s="603" t="str" cm="1">
        <f t="array" ref="O107">IF(I107=0,"",(IFERROR(VLOOKUP($D107&amp;I107&amp;$E107,CHOOSE({1,2},Emissionsfaktoren!$A$30:$A$504&amp;Emissionsfaktoren!$B$30:$B$504&amp;Emissionsfaktoren!$C$30:$C$504,Emissionsfaktoren!$E$30:$E$504),2,0),"")))</f>
        <v/>
      </c>
      <c r="P107" s="603" t="str" cm="1">
        <f t="array" ref="P107">IF(J107=0,"",(IFERROR(VLOOKUP($D107&amp;J107&amp;$E107,CHOOSE({1,2},Emissionsfaktoren!$A$30:$A$504&amp;Emissionsfaktoren!$B$30:$B$504&amp;Emissionsfaktoren!$C$30:$C$504,Emissionsfaktoren!$E$30:$E$504),2,0),"")))</f>
        <v/>
      </c>
      <c r="Q107" s="651" t="str" cm="1">
        <f t="array" ref="Q107">IF(K107=0,"",(IFERROR(VLOOKUP($D107&amp;K107&amp;$E107,CHOOSE({1,2},Emissionsfaktoren!$A$30:$A$504&amp;Emissionsfaktoren!$B$30:$B$504&amp;Emissionsfaktoren!$C$30:$C$504,Emissionsfaktoren!$E$30:$E$504),2,0),"")))</f>
        <v/>
      </c>
      <c r="R107" s="420" t="str">
        <f>IFERROR(L107*'3.7 Pendleremissionen_C'!D25,"")</f>
        <v/>
      </c>
      <c r="S107" s="641" t="str">
        <f>IFERROR(M107*'3.7 Pendleremissionen_C'!E25,"")</f>
        <v/>
      </c>
      <c r="T107" s="641" t="str">
        <f>IFERROR(N107*'3.7 Pendleremissionen_C'!F25,"")</f>
        <v/>
      </c>
      <c r="U107" s="641" t="str">
        <f>IFERROR(O107*'3.7 Pendleremissionen_C'!G25,"")</f>
        <v/>
      </c>
      <c r="V107" s="641" t="str">
        <f>IFERROR(P107*'3.7 Pendleremissionen_C'!H25,"")</f>
        <v/>
      </c>
      <c r="W107" s="427" t="str">
        <f>IFERROR(Q107*'3.7 Pendleremissionen_C'!I25,"")</f>
        <v/>
      </c>
      <c r="Y107" s="221"/>
    </row>
    <row r="108" spans="1:25" ht="19.350000000000001" customHeight="1" x14ac:dyDescent="0.2">
      <c r="A108" s="886"/>
      <c r="B108" s="857"/>
      <c r="C108" s="298" t="s">
        <v>373</v>
      </c>
      <c r="D108" s="317"/>
      <c r="E108" s="140" t="s">
        <v>516</v>
      </c>
      <c r="F108" s="393">
        <f>IF(_xlfn.MAXIFS(Emissionsfaktoren!$B$30:$B$599,Emissionsfaktoren!$B$30:$B$599,"&lt;="&amp;F$11,Emissionsfaktoren!$A$30:$A$599,$D108,Emissionsfaktoren!$C$30:$C$599,$E108)&gt;0,
_xlfn.MAXIFS(Emissionsfaktoren!$B$30:$B$599,Emissionsfaktoren!$B$30:$B$599,"&lt;="&amp;F$11,Emissionsfaktoren!$A$30:$A$599,$D108,Emissionsfaktoren!$C$30:$C$599,$E108),
_xlfn.MINIFS(Emissionsfaktoren!$B$30:$B$599,Emissionsfaktoren!$A$30:$A$599,$D108,Emissionsfaktoren!$C$30:$C$599,$E108))</f>
        <v>0</v>
      </c>
      <c r="G108" s="393">
        <f>IF(_xlfn.MAXIFS(Emissionsfaktoren!$B$30:$B$599,Emissionsfaktoren!$B$30:$B$599,"&lt;="&amp;G$11,Emissionsfaktoren!$A$30:$A$599,$D108,Emissionsfaktoren!$C$30:$C$599,$E108)&gt;0,
_xlfn.MAXIFS(Emissionsfaktoren!$B$30:$B$599,Emissionsfaktoren!$B$30:$B$599,"&lt;="&amp;G$11,Emissionsfaktoren!$A$30:$A$599,$D108,Emissionsfaktoren!$C$30:$C$599,$E108),
_xlfn.MINIFS(Emissionsfaktoren!$B$30:$B$599,Emissionsfaktoren!$A$30:$A$599,$D108,Emissionsfaktoren!$C$30:$C$599,$E108))</f>
        <v>0</v>
      </c>
      <c r="H108" s="393">
        <f>IF(_xlfn.MAXIFS(Emissionsfaktoren!$B$30:$B$599,Emissionsfaktoren!$B$30:$B$599,"&lt;="&amp;H$11,Emissionsfaktoren!$A$30:$A$599,$D108,Emissionsfaktoren!$C$30:$C$599,$E108)&gt;0,
_xlfn.MAXIFS(Emissionsfaktoren!$B$30:$B$599,Emissionsfaktoren!$B$30:$B$599,"&lt;="&amp;H$11,Emissionsfaktoren!$A$30:$A$599,$D108,Emissionsfaktoren!$C$30:$C$599,$E108),
_xlfn.MINIFS(Emissionsfaktoren!$B$30:$B$599,Emissionsfaktoren!$A$30:$A$599,$D108,Emissionsfaktoren!$C$30:$C$599,$E108))</f>
        <v>0</v>
      </c>
      <c r="I108" s="393">
        <f>IF(_xlfn.MAXIFS(Emissionsfaktoren!$B$30:$B$599,Emissionsfaktoren!$B$30:$B$599,"&lt;="&amp;I$11,Emissionsfaktoren!$A$30:$A$599,$D108,Emissionsfaktoren!$C$30:$C$599,$E108)&gt;0,
_xlfn.MAXIFS(Emissionsfaktoren!$B$30:$B$599,Emissionsfaktoren!$B$30:$B$599,"&lt;="&amp;I$11,Emissionsfaktoren!$A$30:$A$599,$D108,Emissionsfaktoren!$C$30:$C$599,$E108),
_xlfn.MINIFS(Emissionsfaktoren!$B$30:$B$599,Emissionsfaktoren!$A$30:$A$599,$D108,Emissionsfaktoren!$C$30:$C$599,$E108))</f>
        <v>0</v>
      </c>
      <c r="J108" s="393">
        <f>IF(_xlfn.MAXIFS(Emissionsfaktoren!$B$30:$B$599,Emissionsfaktoren!$B$30:$B$599,"&lt;="&amp;J$11,Emissionsfaktoren!$A$30:$A$599,$D108,Emissionsfaktoren!$C$30:$C$599,$E108)&gt;0,
_xlfn.MAXIFS(Emissionsfaktoren!$B$30:$B$599,Emissionsfaktoren!$B$30:$B$599,"&lt;="&amp;J$11,Emissionsfaktoren!$A$30:$A$599,$D108,Emissionsfaktoren!$C$30:$C$599,$E108),
_xlfn.MINIFS(Emissionsfaktoren!$B$30:$B$599,Emissionsfaktoren!$A$30:$A$599,$D108,Emissionsfaktoren!$C$30:$C$599,$E108))</f>
        <v>0</v>
      </c>
      <c r="K108" s="599">
        <f>IF(_xlfn.MAXIFS(Emissionsfaktoren!$B$30:$B$599,Emissionsfaktoren!$B$30:$B$599,"&lt;="&amp;K$11,Emissionsfaktoren!$A$30:$A$599,$D108,Emissionsfaktoren!$C$30:$C$599,$E108)&gt;0,
_xlfn.MAXIFS(Emissionsfaktoren!$B$30:$B$599,Emissionsfaktoren!$B$30:$B$599,"&lt;="&amp;K$11,Emissionsfaktoren!$A$30:$A$599,$D108,Emissionsfaktoren!$C$30:$C$599,$E108),
_xlfn.MINIFS(Emissionsfaktoren!$B$30:$B$599,Emissionsfaktoren!$A$30:$A$599,$D108,Emissionsfaktoren!$C$30:$C$599,$E108))</f>
        <v>0</v>
      </c>
      <c r="L108" s="603" t="str" cm="1">
        <f t="array" ref="L108">IF(F108=0,"",(IFERROR(VLOOKUP($D108&amp;F108&amp;$E108,CHOOSE({1,2},Emissionsfaktoren!$A$30:$A$504&amp;Emissionsfaktoren!$B$30:$B$504&amp;Emissionsfaktoren!$C$30:$C$504,Emissionsfaktoren!$E$30:$E$504),2,0),"")))</f>
        <v/>
      </c>
      <c r="M108" s="603" t="str" cm="1">
        <f t="array" ref="M108">IF(G108=0,"",(IFERROR(VLOOKUP($D108&amp;G108&amp;$E108,CHOOSE({1,2},Emissionsfaktoren!$A$30:$A$504&amp;Emissionsfaktoren!$B$30:$B$504&amp;Emissionsfaktoren!$C$30:$C$504,Emissionsfaktoren!$E$30:$E$504),2,0),"")))</f>
        <v/>
      </c>
      <c r="N108" s="603" t="str" cm="1">
        <f t="array" ref="N108">IF(H108=0,"",(IFERROR(VLOOKUP($D108&amp;H108&amp;$E108,CHOOSE({1,2},Emissionsfaktoren!$A$30:$A$504&amp;Emissionsfaktoren!$B$30:$B$504&amp;Emissionsfaktoren!$C$30:$C$504,Emissionsfaktoren!$E$30:$E$504),2,0),"")))</f>
        <v/>
      </c>
      <c r="O108" s="603" t="str" cm="1">
        <f t="array" ref="O108">IF(I108=0,"",(IFERROR(VLOOKUP($D108&amp;I108&amp;$E108,CHOOSE({1,2},Emissionsfaktoren!$A$30:$A$504&amp;Emissionsfaktoren!$B$30:$B$504&amp;Emissionsfaktoren!$C$30:$C$504,Emissionsfaktoren!$E$30:$E$504),2,0),"")))</f>
        <v/>
      </c>
      <c r="P108" s="603" t="str" cm="1">
        <f t="array" ref="P108">IF(J108=0,"",(IFERROR(VLOOKUP($D108&amp;J108&amp;$E108,CHOOSE({1,2},Emissionsfaktoren!$A$30:$A$504&amp;Emissionsfaktoren!$B$30:$B$504&amp;Emissionsfaktoren!$C$30:$C$504,Emissionsfaktoren!$E$30:$E$504),2,0),"")))</f>
        <v/>
      </c>
      <c r="Q108" s="651" t="str" cm="1">
        <f t="array" ref="Q108">IF(K108=0,"",(IFERROR(VLOOKUP($D108&amp;K108&amp;$E108,CHOOSE({1,2},Emissionsfaktoren!$A$30:$A$504&amp;Emissionsfaktoren!$B$30:$B$504&amp;Emissionsfaktoren!$C$30:$C$504,Emissionsfaktoren!$E$30:$E$504),2,0),"")))</f>
        <v/>
      </c>
      <c r="R108" s="420" t="str">
        <f>IFERROR(L108*'3.7 Pendleremissionen_C'!D26,"")</f>
        <v/>
      </c>
      <c r="S108" s="641" t="str">
        <f>IFERROR(M108*'3.7 Pendleremissionen_C'!E26,"")</f>
        <v/>
      </c>
      <c r="T108" s="641" t="str">
        <f>IFERROR(N108*'3.7 Pendleremissionen_C'!F26,"")</f>
        <v/>
      </c>
      <c r="U108" s="641" t="str">
        <f>IFERROR(O108*'3.7 Pendleremissionen_C'!G26,"")</f>
        <v/>
      </c>
      <c r="V108" s="641" t="str">
        <f>IFERROR(P108*'3.7 Pendleremissionen_C'!H26,"")</f>
        <v/>
      </c>
      <c r="W108" s="434" t="str">
        <f>IFERROR(Q108*'3.7 Pendleremissionen_C'!I26,"")</f>
        <v/>
      </c>
      <c r="Y108" s="221"/>
    </row>
    <row r="109" spans="1:25" ht="19.350000000000001" customHeight="1" x14ac:dyDescent="0.2">
      <c r="A109" s="886"/>
      <c r="B109" s="857"/>
      <c r="C109" s="140" t="s">
        <v>284</v>
      </c>
      <c r="D109" s="469"/>
      <c r="E109" s="317" t="s">
        <v>516</v>
      </c>
      <c r="F109" s="393">
        <f>IF(_xlfn.MAXIFS(Emissionsfaktoren!$B$30:$B$599,Emissionsfaktoren!$B$30:$B$599,"&lt;="&amp;F$11,Emissionsfaktoren!$A$30:$A$599,$D109,Emissionsfaktoren!$C$30:$C$599,$E109)&gt;0,
_xlfn.MAXIFS(Emissionsfaktoren!$B$30:$B$599,Emissionsfaktoren!$B$30:$B$599,"&lt;="&amp;F$11,Emissionsfaktoren!$A$30:$A$599,$D109,Emissionsfaktoren!$C$30:$C$599,$E109),
_xlfn.MINIFS(Emissionsfaktoren!$B$30:$B$599,Emissionsfaktoren!$A$30:$A$599,$D109,Emissionsfaktoren!$C$30:$C$599,$E109))</f>
        <v>0</v>
      </c>
      <c r="G109" s="393">
        <f>IF(_xlfn.MAXIFS(Emissionsfaktoren!$B$30:$B$599,Emissionsfaktoren!$B$30:$B$599,"&lt;="&amp;G$11,Emissionsfaktoren!$A$30:$A$599,$D109,Emissionsfaktoren!$C$30:$C$599,$E109)&gt;0,
_xlfn.MAXIFS(Emissionsfaktoren!$B$30:$B$599,Emissionsfaktoren!$B$30:$B$599,"&lt;="&amp;G$11,Emissionsfaktoren!$A$30:$A$599,$D109,Emissionsfaktoren!$C$30:$C$599,$E109),
_xlfn.MINIFS(Emissionsfaktoren!$B$30:$B$599,Emissionsfaktoren!$A$30:$A$599,$D109,Emissionsfaktoren!$C$30:$C$599,$E109))</f>
        <v>0</v>
      </c>
      <c r="H109" s="393">
        <f>IF(_xlfn.MAXIFS(Emissionsfaktoren!$B$30:$B$599,Emissionsfaktoren!$B$30:$B$599,"&lt;="&amp;H$11,Emissionsfaktoren!$A$30:$A$599,$D109,Emissionsfaktoren!$C$30:$C$599,$E109)&gt;0,
_xlfn.MAXIFS(Emissionsfaktoren!$B$30:$B$599,Emissionsfaktoren!$B$30:$B$599,"&lt;="&amp;H$11,Emissionsfaktoren!$A$30:$A$599,$D109,Emissionsfaktoren!$C$30:$C$599,$E109),
_xlfn.MINIFS(Emissionsfaktoren!$B$30:$B$599,Emissionsfaktoren!$A$30:$A$599,$D109,Emissionsfaktoren!$C$30:$C$599,$E109))</f>
        <v>0</v>
      </c>
      <c r="I109" s="393">
        <f>IF(_xlfn.MAXIFS(Emissionsfaktoren!$B$30:$B$599,Emissionsfaktoren!$B$30:$B$599,"&lt;="&amp;I$11,Emissionsfaktoren!$A$30:$A$599,$D109,Emissionsfaktoren!$C$30:$C$599,$E109)&gt;0,
_xlfn.MAXIFS(Emissionsfaktoren!$B$30:$B$599,Emissionsfaktoren!$B$30:$B$599,"&lt;="&amp;I$11,Emissionsfaktoren!$A$30:$A$599,$D109,Emissionsfaktoren!$C$30:$C$599,$E109),
_xlfn.MINIFS(Emissionsfaktoren!$B$30:$B$599,Emissionsfaktoren!$A$30:$A$599,$D109,Emissionsfaktoren!$C$30:$C$599,$E109))</f>
        <v>0</v>
      </c>
      <c r="J109" s="393">
        <f>IF(_xlfn.MAXIFS(Emissionsfaktoren!$B$30:$B$599,Emissionsfaktoren!$B$30:$B$599,"&lt;="&amp;J$11,Emissionsfaktoren!$A$30:$A$599,$D109,Emissionsfaktoren!$C$30:$C$599,$E109)&gt;0,
_xlfn.MAXIFS(Emissionsfaktoren!$B$30:$B$599,Emissionsfaktoren!$B$30:$B$599,"&lt;="&amp;J$11,Emissionsfaktoren!$A$30:$A$599,$D109,Emissionsfaktoren!$C$30:$C$599,$E109),
_xlfn.MINIFS(Emissionsfaktoren!$B$30:$B$599,Emissionsfaktoren!$A$30:$A$599,$D109,Emissionsfaktoren!$C$30:$C$599,$E109))</f>
        <v>0</v>
      </c>
      <c r="K109" s="599">
        <f>IF(_xlfn.MAXIFS(Emissionsfaktoren!$B$30:$B$599,Emissionsfaktoren!$B$30:$B$599,"&lt;="&amp;K$11,Emissionsfaktoren!$A$30:$A$599,$D109,Emissionsfaktoren!$C$30:$C$599,$E109)&gt;0,
_xlfn.MAXIFS(Emissionsfaktoren!$B$30:$B$599,Emissionsfaktoren!$B$30:$B$599,"&lt;="&amp;K$11,Emissionsfaktoren!$A$30:$A$599,$D109,Emissionsfaktoren!$C$30:$C$599,$E109),
_xlfn.MINIFS(Emissionsfaktoren!$B$30:$B$599,Emissionsfaktoren!$A$30:$A$599,$D109,Emissionsfaktoren!$C$30:$C$599,$E109))</f>
        <v>0</v>
      </c>
      <c r="L109" s="603" t="str" cm="1">
        <f t="array" ref="L109">IF(F109=0,"",(IFERROR(VLOOKUP($D109&amp;F109&amp;$E109,CHOOSE({1,2},Emissionsfaktoren!$A$30:$A$504&amp;Emissionsfaktoren!$B$30:$B$504&amp;Emissionsfaktoren!$C$30:$C$504,Emissionsfaktoren!$E$30:$E$504),2,0),"")))</f>
        <v/>
      </c>
      <c r="M109" s="603" t="str" cm="1">
        <f t="array" ref="M109">IF(G109=0,"",(IFERROR(VLOOKUP($D109&amp;G109&amp;$E109,CHOOSE({1,2},Emissionsfaktoren!$A$30:$A$504&amp;Emissionsfaktoren!$B$30:$B$504&amp;Emissionsfaktoren!$C$30:$C$504,Emissionsfaktoren!$E$30:$E$504),2,0),"")))</f>
        <v/>
      </c>
      <c r="N109" s="603" t="str" cm="1">
        <f t="array" ref="N109">IF(H109=0,"",(IFERROR(VLOOKUP($D109&amp;H109&amp;$E109,CHOOSE({1,2},Emissionsfaktoren!$A$30:$A$504&amp;Emissionsfaktoren!$B$30:$B$504&amp;Emissionsfaktoren!$C$30:$C$504,Emissionsfaktoren!$E$30:$E$504),2,0),"")))</f>
        <v/>
      </c>
      <c r="O109" s="603" t="str" cm="1">
        <f t="array" ref="O109">IF(I109=0,"",(IFERROR(VLOOKUP($D109&amp;I109&amp;$E109,CHOOSE({1,2},Emissionsfaktoren!$A$30:$A$504&amp;Emissionsfaktoren!$B$30:$B$504&amp;Emissionsfaktoren!$C$30:$C$504,Emissionsfaktoren!$E$30:$E$504),2,0),"")))</f>
        <v/>
      </c>
      <c r="P109" s="603" t="str" cm="1">
        <f t="array" ref="P109">IF(J109=0,"",(IFERROR(VLOOKUP($D109&amp;J109&amp;$E109,CHOOSE({1,2},Emissionsfaktoren!$A$30:$A$504&amp;Emissionsfaktoren!$B$30:$B$504&amp;Emissionsfaktoren!$C$30:$C$504,Emissionsfaktoren!$E$30:$E$504),2,0),"")))</f>
        <v/>
      </c>
      <c r="Q109" s="651" t="str" cm="1">
        <f t="array" ref="Q109">IF(K109=0,"",(IFERROR(VLOOKUP($D109&amp;K109&amp;$E109,CHOOSE({1,2},Emissionsfaktoren!$A$30:$A$504&amp;Emissionsfaktoren!$B$30:$B$504&amp;Emissionsfaktoren!$C$30:$C$504,Emissionsfaktoren!$E$30:$E$504),2,0),"")))</f>
        <v/>
      </c>
      <c r="R109" s="420" t="str">
        <f>IFERROR(L109*'3.7 Pendleremissionen_C'!D27,"")</f>
        <v/>
      </c>
      <c r="S109" s="641" t="str">
        <f>IFERROR(M109*'3.7 Pendleremissionen_C'!E27,"")</f>
        <v/>
      </c>
      <c r="T109" s="641" t="str">
        <f>IFERROR(N109*'3.7 Pendleremissionen_C'!F27,"")</f>
        <v/>
      </c>
      <c r="U109" s="641" t="str">
        <f>IFERROR(O109*'3.7 Pendleremissionen_C'!G27,"")</f>
        <v/>
      </c>
      <c r="V109" s="641" t="str">
        <f>IFERROR(P109*'3.7 Pendleremissionen_C'!H27,"")</f>
        <v/>
      </c>
      <c r="W109" s="434" t="str">
        <f>IFERROR(Q109*'3.7 Pendleremissionen_C'!I27,"")</f>
        <v/>
      </c>
      <c r="Y109" s="221"/>
    </row>
    <row r="110" spans="1:25" ht="19.350000000000001" customHeight="1" x14ac:dyDescent="0.2">
      <c r="A110" s="886"/>
      <c r="B110" s="857"/>
      <c r="C110" s="317" t="s">
        <v>375</v>
      </c>
      <c r="D110" s="140"/>
      <c r="E110" s="140" t="s">
        <v>516</v>
      </c>
      <c r="F110" s="393">
        <f>IF(_xlfn.MAXIFS(Emissionsfaktoren!$B$30:$B$599,Emissionsfaktoren!$B$30:$B$599,"&lt;="&amp;F$11,Emissionsfaktoren!$A$30:$A$599,$D110,Emissionsfaktoren!$C$30:$C$599,$E110)&gt;0,
_xlfn.MAXIFS(Emissionsfaktoren!$B$30:$B$599,Emissionsfaktoren!$B$30:$B$599,"&lt;="&amp;F$11,Emissionsfaktoren!$A$30:$A$599,$D110,Emissionsfaktoren!$C$30:$C$599,$E110),
_xlfn.MINIFS(Emissionsfaktoren!$B$30:$B$599,Emissionsfaktoren!$A$30:$A$599,$D110,Emissionsfaktoren!$C$30:$C$599,$E110))</f>
        <v>0</v>
      </c>
      <c r="G110" s="393">
        <f>IF(_xlfn.MAXIFS(Emissionsfaktoren!$B$30:$B$599,Emissionsfaktoren!$B$30:$B$599,"&lt;="&amp;G$11,Emissionsfaktoren!$A$30:$A$599,$D110,Emissionsfaktoren!$C$30:$C$599,$E110)&gt;0,
_xlfn.MAXIFS(Emissionsfaktoren!$B$30:$B$599,Emissionsfaktoren!$B$30:$B$599,"&lt;="&amp;G$11,Emissionsfaktoren!$A$30:$A$599,$D110,Emissionsfaktoren!$C$30:$C$599,$E110),
_xlfn.MINIFS(Emissionsfaktoren!$B$30:$B$599,Emissionsfaktoren!$A$30:$A$599,$D110,Emissionsfaktoren!$C$30:$C$599,$E110))</f>
        <v>0</v>
      </c>
      <c r="H110" s="393">
        <f>IF(_xlfn.MAXIFS(Emissionsfaktoren!$B$30:$B$599,Emissionsfaktoren!$B$30:$B$599,"&lt;="&amp;H$11,Emissionsfaktoren!$A$30:$A$599,$D110,Emissionsfaktoren!$C$30:$C$599,$E110)&gt;0,
_xlfn.MAXIFS(Emissionsfaktoren!$B$30:$B$599,Emissionsfaktoren!$B$30:$B$599,"&lt;="&amp;H$11,Emissionsfaktoren!$A$30:$A$599,$D110,Emissionsfaktoren!$C$30:$C$599,$E110),
_xlfn.MINIFS(Emissionsfaktoren!$B$30:$B$599,Emissionsfaktoren!$A$30:$A$599,$D110,Emissionsfaktoren!$C$30:$C$599,$E110))</f>
        <v>0</v>
      </c>
      <c r="I110" s="393">
        <f>IF(_xlfn.MAXIFS(Emissionsfaktoren!$B$30:$B$599,Emissionsfaktoren!$B$30:$B$599,"&lt;="&amp;I$11,Emissionsfaktoren!$A$30:$A$599,$D110,Emissionsfaktoren!$C$30:$C$599,$E110)&gt;0,
_xlfn.MAXIFS(Emissionsfaktoren!$B$30:$B$599,Emissionsfaktoren!$B$30:$B$599,"&lt;="&amp;I$11,Emissionsfaktoren!$A$30:$A$599,$D110,Emissionsfaktoren!$C$30:$C$599,$E110),
_xlfn.MINIFS(Emissionsfaktoren!$B$30:$B$599,Emissionsfaktoren!$A$30:$A$599,$D110,Emissionsfaktoren!$C$30:$C$599,$E110))</f>
        <v>0</v>
      </c>
      <c r="J110" s="393">
        <f>IF(_xlfn.MAXIFS(Emissionsfaktoren!$B$30:$B$599,Emissionsfaktoren!$B$30:$B$599,"&lt;="&amp;J$11,Emissionsfaktoren!$A$30:$A$599,$D110,Emissionsfaktoren!$C$30:$C$599,$E110)&gt;0,
_xlfn.MAXIFS(Emissionsfaktoren!$B$30:$B$599,Emissionsfaktoren!$B$30:$B$599,"&lt;="&amp;J$11,Emissionsfaktoren!$A$30:$A$599,$D110,Emissionsfaktoren!$C$30:$C$599,$E110),
_xlfn.MINIFS(Emissionsfaktoren!$B$30:$B$599,Emissionsfaktoren!$A$30:$A$599,$D110,Emissionsfaktoren!$C$30:$C$599,$E110))</f>
        <v>0</v>
      </c>
      <c r="K110" s="599">
        <f>IF(_xlfn.MAXIFS(Emissionsfaktoren!$B$30:$B$599,Emissionsfaktoren!$B$30:$B$599,"&lt;="&amp;K$11,Emissionsfaktoren!$A$30:$A$599,$D110,Emissionsfaktoren!$C$30:$C$599,$E110)&gt;0,
_xlfn.MAXIFS(Emissionsfaktoren!$B$30:$B$599,Emissionsfaktoren!$B$30:$B$599,"&lt;="&amp;K$11,Emissionsfaktoren!$A$30:$A$599,$D110,Emissionsfaktoren!$C$30:$C$599,$E110),
_xlfn.MINIFS(Emissionsfaktoren!$B$30:$B$599,Emissionsfaktoren!$A$30:$A$599,$D110,Emissionsfaktoren!$C$30:$C$599,$E110))</f>
        <v>0</v>
      </c>
      <c r="L110" s="603" t="str" cm="1">
        <f t="array" ref="L110">IF(F110=0,"",(IFERROR(VLOOKUP($D110&amp;F110&amp;$E110,CHOOSE({1,2},Emissionsfaktoren!$A$30:$A$504&amp;Emissionsfaktoren!$B$30:$B$504&amp;Emissionsfaktoren!$C$30:$C$504,Emissionsfaktoren!$E$30:$E$504),2,0),"")))</f>
        <v/>
      </c>
      <c r="M110" s="603" t="str" cm="1">
        <f t="array" ref="M110">IF(G110=0,"",(IFERROR(VLOOKUP($D110&amp;G110&amp;$E110,CHOOSE({1,2},Emissionsfaktoren!$A$30:$A$504&amp;Emissionsfaktoren!$B$30:$B$504&amp;Emissionsfaktoren!$C$30:$C$504,Emissionsfaktoren!$E$30:$E$504),2,0),"")))</f>
        <v/>
      </c>
      <c r="N110" s="603" t="str" cm="1">
        <f t="array" ref="N110">IF(H110=0,"",(IFERROR(VLOOKUP($D110&amp;H110&amp;$E110,CHOOSE({1,2},Emissionsfaktoren!$A$30:$A$504&amp;Emissionsfaktoren!$B$30:$B$504&amp;Emissionsfaktoren!$C$30:$C$504,Emissionsfaktoren!$E$30:$E$504),2,0),"")))</f>
        <v/>
      </c>
      <c r="O110" s="603" t="str" cm="1">
        <f t="array" ref="O110">IF(I110=0,"",(IFERROR(VLOOKUP($D110&amp;I110&amp;$E110,CHOOSE({1,2},Emissionsfaktoren!$A$30:$A$504&amp;Emissionsfaktoren!$B$30:$B$504&amp;Emissionsfaktoren!$C$30:$C$504,Emissionsfaktoren!$E$30:$E$504),2,0),"")))</f>
        <v/>
      </c>
      <c r="P110" s="603" t="str" cm="1">
        <f t="array" ref="P110">IF(J110=0,"",(IFERROR(VLOOKUP($D110&amp;J110&amp;$E110,CHOOSE({1,2},Emissionsfaktoren!$A$30:$A$504&amp;Emissionsfaktoren!$B$30:$B$504&amp;Emissionsfaktoren!$C$30:$C$504,Emissionsfaktoren!$E$30:$E$504),2,0),"")))</f>
        <v/>
      </c>
      <c r="Q110" s="651" t="str" cm="1">
        <f t="array" ref="Q110">IF(K110=0,"",(IFERROR(VLOOKUP($D110&amp;K110&amp;$E110,CHOOSE({1,2},Emissionsfaktoren!$A$30:$A$504&amp;Emissionsfaktoren!$B$30:$B$504&amp;Emissionsfaktoren!$C$30:$C$504,Emissionsfaktoren!$E$30:$E$504),2,0),"")))</f>
        <v/>
      </c>
      <c r="R110" s="420" t="str">
        <f>IFERROR(L110*'3.7 Pendleremissionen_C'!D28,"")</f>
        <v/>
      </c>
      <c r="S110" s="641" t="str">
        <f>IFERROR(M110*'3.7 Pendleremissionen_C'!E28,"")</f>
        <v/>
      </c>
      <c r="T110" s="641" t="str">
        <f>IFERROR(N110*'3.7 Pendleremissionen_C'!F28,"")</f>
        <v/>
      </c>
      <c r="U110" s="641" t="str">
        <f>IFERROR(O110*'3.7 Pendleremissionen_C'!G28,"")</f>
        <v/>
      </c>
      <c r="V110" s="641" t="str">
        <f>IFERROR(P110*'3.7 Pendleremissionen_C'!H28,"")</f>
        <v/>
      </c>
      <c r="W110" s="434" t="str">
        <f>IFERROR(Q110*'3.7 Pendleremissionen_C'!I28,"")</f>
        <v/>
      </c>
      <c r="Y110" s="221"/>
    </row>
    <row r="111" spans="1:25" ht="19.350000000000001" customHeight="1" thickBot="1" x14ac:dyDescent="0.25">
      <c r="A111" s="886"/>
      <c r="B111" s="858"/>
      <c r="C111" s="144" t="s">
        <v>376</v>
      </c>
      <c r="D111" s="144"/>
      <c r="E111" s="144" t="s">
        <v>516</v>
      </c>
      <c r="F111" s="428">
        <f>IF(_xlfn.MAXIFS(Emissionsfaktoren!$B$30:$B$599,Emissionsfaktoren!$B$30:$B$599,"&lt;="&amp;F$11,Emissionsfaktoren!$A$30:$A$599,$D111,Emissionsfaktoren!$C$30:$C$599,$E111)&gt;0,
_xlfn.MAXIFS(Emissionsfaktoren!$B$30:$B$599,Emissionsfaktoren!$B$30:$B$599,"&lt;="&amp;F$11,Emissionsfaktoren!$A$30:$A$599,$D111,Emissionsfaktoren!$C$30:$C$599,$E111),
_xlfn.MINIFS(Emissionsfaktoren!$B$30:$B$599,Emissionsfaktoren!$A$30:$A$599,$D111,Emissionsfaktoren!$C$30:$C$599,$E111))</f>
        <v>0</v>
      </c>
      <c r="G111" s="428">
        <f>IF(_xlfn.MAXIFS(Emissionsfaktoren!$B$30:$B$599,Emissionsfaktoren!$B$30:$B$599,"&lt;="&amp;G$11,Emissionsfaktoren!$A$30:$A$599,$D111,Emissionsfaktoren!$C$30:$C$599,$E111)&gt;0,
_xlfn.MAXIFS(Emissionsfaktoren!$B$30:$B$599,Emissionsfaktoren!$B$30:$B$599,"&lt;="&amp;G$11,Emissionsfaktoren!$A$30:$A$599,$D111,Emissionsfaktoren!$C$30:$C$599,$E111),
_xlfn.MINIFS(Emissionsfaktoren!$B$30:$B$599,Emissionsfaktoren!$A$30:$A$599,$D111,Emissionsfaktoren!$C$30:$C$599,$E111))</f>
        <v>0</v>
      </c>
      <c r="H111" s="428">
        <f>IF(_xlfn.MAXIFS(Emissionsfaktoren!$B$30:$B$599,Emissionsfaktoren!$B$30:$B$599,"&lt;="&amp;H$11,Emissionsfaktoren!$A$30:$A$599,$D111,Emissionsfaktoren!$C$30:$C$599,$E111)&gt;0,
_xlfn.MAXIFS(Emissionsfaktoren!$B$30:$B$599,Emissionsfaktoren!$B$30:$B$599,"&lt;="&amp;H$11,Emissionsfaktoren!$A$30:$A$599,$D111,Emissionsfaktoren!$C$30:$C$599,$E111),
_xlfn.MINIFS(Emissionsfaktoren!$B$30:$B$599,Emissionsfaktoren!$A$30:$A$599,$D111,Emissionsfaktoren!$C$30:$C$599,$E111))</f>
        <v>0</v>
      </c>
      <c r="I111" s="428">
        <f>IF(_xlfn.MAXIFS(Emissionsfaktoren!$B$30:$B$599,Emissionsfaktoren!$B$30:$B$599,"&lt;="&amp;I$11,Emissionsfaktoren!$A$30:$A$599,$D111,Emissionsfaktoren!$C$30:$C$599,$E111)&gt;0,
_xlfn.MAXIFS(Emissionsfaktoren!$B$30:$B$599,Emissionsfaktoren!$B$30:$B$599,"&lt;="&amp;I$11,Emissionsfaktoren!$A$30:$A$599,$D111,Emissionsfaktoren!$C$30:$C$599,$E111),
_xlfn.MINIFS(Emissionsfaktoren!$B$30:$B$599,Emissionsfaktoren!$A$30:$A$599,$D111,Emissionsfaktoren!$C$30:$C$599,$E111))</f>
        <v>0</v>
      </c>
      <c r="J111" s="428">
        <f>IF(_xlfn.MAXIFS(Emissionsfaktoren!$B$30:$B$599,Emissionsfaktoren!$B$30:$B$599,"&lt;="&amp;J$11,Emissionsfaktoren!$A$30:$A$599,$D111,Emissionsfaktoren!$C$30:$C$599,$E111)&gt;0,
_xlfn.MAXIFS(Emissionsfaktoren!$B$30:$B$599,Emissionsfaktoren!$B$30:$B$599,"&lt;="&amp;J$11,Emissionsfaktoren!$A$30:$A$599,$D111,Emissionsfaktoren!$C$30:$C$599,$E111),
_xlfn.MINIFS(Emissionsfaktoren!$B$30:$B$599,Emissionsfaktoren!$A$30:$A$599,$D111,Emissionsfaktoren!$C$30:$C$599,$E111))</f>
        <v>0</v>
      </c>
      <c r="K111" s="602">
        <f>IF(_xlfn.MAXIFS(Emissionsfaktoren!$B$30:$B$599,Emissionsfaktoren!$B$30:$B$599,"&lt;="&amp;K$11,Emissionsfaktoren!$A$30:$A$599,$D111,Emissionsfaktoren!$C$30:$C$599,$E111)&gt;0,
_xlfn.MAXIFS(Emissionsfaktoren!$B$30:$B$599,Emissionsfaktoren!$B$30:$B$599,"&lt;="&amp;K$11,Emissionsfaktoren!$A$30:$A$599,$D111,Emissionsfaktoren!$C$30:$C$599,$E111),
_xlfn.MINIFS(Emissionsfaktoren!$B$30:$B$599,Emissionsfaktoren!$A$30:$A$599,$D111,Emissionsfaktoren!$C$30:$C$599,$E111))</f>
        <v>0</v>
      </c>
      <c r="L111" s="604" t="str" cm="1">
        <f t="array" ref="L111">IF(F111=0,"",(IFERROR(VLOOKUP($D111&amp;F111&amp;$E111,CHOOSE({1,2},Emissionsfaktoren!$A$30:$A$504&amp;Emissionsfaktoren!$B$30:$B$504&amp;Emissionsfaktoren!$C$30:$C$504,Emissionsfaktoren!$E$30:$E$504),2,0),"")))</f>
        <v/>
      </c>
      <c r="M111" s="604" t="str" cm="1">
        <f t="array" ref="M111">IF(G111=0,"",(IFERROR(VLOOKUP($D111&amp;G111&amp;$E111,CHOOSE({1,2},Emissionsfaktoren!$A$30:$A$504&amp;Emissionsfaktoren!$B$30:$B$504&amp;Emissionsfaktoren!$C$30:$C$504,Emissionsfaktoren!$E$30:$E$504),2,0),"")))</f>
        <v/>
      </c>
      <c r="N111" s="604" t="str" cm="1">
        <f t="array" ref="N111">IF(H111=0,"",(IFERROR(VLOOKUP($D111&amp;H111&amp;$E111,CHOOSE({1,2},Emissionsfaktoren!$A$30:$A$504&amp;Emissionsfaktoren!$B$30:$B$504&amp;Emissionsfaktoren!$C$30:$C$504,Emissionsfaktoren!$E$30:$E$504),2,0),"")))</f>
        <v/>
      </c>
      <c r="O111" s="604" t="str" cm="1">
        <f t="array" ref="O111">IF(I111=0,"",(IFERROR(VLOOKUP($D111&amp;I111&amp;$E111,CHOOSE({1,2},Emissionsfaktoren!$A$30:$A$504&amp;Emissionsfaktoren!$B$30:$B$504&amp;Emissionsfaktoren!$C$30:$C$504,Emissionsfaktoren!$E$30:$E$504),2,0),"")))</f>
        <v/>
      </c>
      <c r="P111" s="604" t="str" cm="1">
        <f t="array" ref="P111">IF(J111=0,"",(IFERROR(VLOOKUP($D111&amp;J111&amp;$E111,CHOOSE({1,2},Emissionsfaktoren!$A$30:$A$504&amp;Emissionsfaktoren!$B$30:$B$504&amp;Emissionsfaktoren!$C$30:$C$504,Emissionsfaktoren!$E$30:$E$504),2,0),"")))</f>
        <v/>
      </c>
      <c r="Q111" s="652" t="str" cm="1">
        <f t="array" ref="Q111">IF(K111=0,"",(IFERROR(VLOOKUP($D111&amp;K111&amp;$E111,CHOOSE({1,2},Emissionsfaktoren!$A$30:$A$504&amp;Emissionsfaktoren!$B$30:$B$504&amp;Emissionsfaktoren!$C$30:$C$504,Emissionsfaktoren!$E$30:$E$504),2,0),"")))</f>
        <v/>
      </c>
      <c r="R111" s="420" t="str">
        <f>IFERROR(L111*'3.7 Pendleremissionen_C'!D29,"")</f>
        <v/>
      </c>
      <c r="S111" s="641" t="str">
        <f>IFERROR(M111*'3.7 Pendleremissionen_C'!E29,"")</f>
        <v/>
      </c>
      <c r="T111" s="641" t="str">
        <f>IFERROR(N111*'3.7 Pendleremissionen_C'!F29,"")</f>
        <v/>
      </c>
      <c r="U111" s="641" t="str">
        <f>IFERROR(O111*'3.7 Pendleremissionen_C'!G29,"")</f>
        <v/>
      </c>
      <c r="V111" s="641" t="str">
        <f>IFERROR(P111*'3.7 Pendleremissionen_C'!H29,"")</f>
        <v/>
      </c>
      <c r="W111" s="344" t="str">
        <f>IFERROR(Q111*'3.7 Pendleremissionen_C'!I29,"")</f>
        <v/>
      </c>
      <c r="Y111" s="221"/>
    </row>
    <row r="112" spans="1:25" ht="19.350000000000001" customHeight="1" thickBot="1" x14ac:dyDescent="0.25">
      <c r="A112" s="886"/>
      <c r="B112" s="389" t="s">
        <v>56</v>
      </c>
      <c r="C112" s="227" t="s">
        <v>534</v>
      </c>
      <c r="D112" s="298" t="s">
        <v>535</v>
      </c>
      <c r="E112" s="363"/>
      <c r="F112" s="438"/>
      <c r="G112" s="438"/>
      <c r="H112" s="438"/>
      <c r="I112" s="438"/>
      <c r="J112" s="438"/>
      <c r="K112" s="608"/>
      <c r="L112" s="607" t="str" cm="1">
        <f t="array" ref="L112">IF(F112=0,"",(IFERROR(VLOOKUP($D112&amp;F112&amp;$E112,CHOOSE({1,2},Emissionsfaktoren!$A$30:$A$504&amp;Emissionsfaktoren!$B$30:$B$504&amp;Emissionsfaktoren!$C$30:$C$504,Emissionsfaktoren!$E$30:$E$504),2,0),"")))</f>
        <v/>
      </c>
      <c r="M112" s="607" t="str" cm="1">
        <f t="array" ref="M112">IF(G112=0,"",(IFERROR(VLOOKUP($D112&amp;G112&amp;$E112,CHOOSE({1,2},Emissionsfaktoren!$A$30:$A$504&amp;Emissionsfaktoren!$B$30:$B$504&amp;Emissionsfaktoren!$C$30:$C$504,Emissionsfaktoren!$E$30:$E$504),2,0),"")))</f>
        <v/>
      </c>
      <c r="N112" s="607" t="str" cm="1">
        <f t="array" ref="N112">IF(H112=0,"",(IFERROR(VLOOKUP($D112&amp;H112&amp;$E112,CHOOSE({1,2},Emissionsfaktoren!$A$30:$A$504&amp;Emissionsfaktoren!$B$30:$B$504&amp;Emissionsfaktoren!$C$30:$C$504,Emissionsfaktoren!$E$30:$E$504),2,0),"")))</f>
        <v/>
      </c>
      <c r="O112" s="607" t="str" cm="1">
        <f t="array" ref="O112">IF(I112=0,"",(IFERROR(VLOOKUP($D112&amp;I112&amp;$E112,CHOOSE({1,2},Emissionsfaktoren!$A$30:$A$504&amp;Emissionsfaktoren!$B$30:$B$504&amp;Emissionsfaktoren!$C$30:$C$504,Emissionsfaktoren!$E$30:$E$504),2,0),"")))</f>
        <v/>
      </c>
      <c r="P112" s="607" t="str" cm="1">
        <f t="array" ref="P112">IF(J112=0,"",(IFERROR(VLOOKUP($D112&amp;J112&amp;$E112,CHOOSE({1,2},Emissionsfaktoren!$A$30:$A$504&amp;Emissionsfaktoren!$B$30:$B$504&amp;Emissionsfaktoren!$C$30:$C$504,Emissionsfaktoren!$E$30:$E$504),2,0),"")))</f>
        <v/>
      </c>
      <c r="Q112" s="685" t="str" cm="1">
        <f t="array" ref="Q112">IF(K112=0,"",(IFERROR(VLOOKUP($D112&amp;K112&amp;$E112,CHOOSE({1,2},Emissionsfaktoren!$A$30:$A$504&amp;Emissionsfaktoren!$B$30:$B$504&amp;Emissionsfaktoren!$C$30:$C$504,Emissionsfaktoren!$E$30:$E$504),2,0),"")))</f>
        <v/>
      </c>
      <c r="R112" s="345">
        <f>'3.7 Mobile Arbeit'!C20</f>
        <v>0</v>
      </c>
      <c r="S112" s="345">
        <f>'3.7 Mobile Arbeit'!D20</f>
        <v>0</v>
      </c>
      <c r="T112" s="345">
        <f>'3.7 Mobile Arbeit'!E20</f>
        <v>0</v>
      </c>
      <c r="U112" s="345">
        <f>'3.7 Mobile Arbeit'!F20</f>
        <v>0</v>
      </c>
      <c r="V112" s="345">
        <f>'3.7 Mobile Arbeit'!G20</f>
        <v>0</v>
      </c>
      <c r="W112" s="478">
        <f>'3.7 Mobile Arbeit'!H20</f>
        <v>0</v>
      </c>
    </row>
    <row r="113" spans="1:23" ht="19.350000000000001" customHeight="1" x14ac:dyDescent="0.2">
      <c r="A113" s="886"/>
      <c r="B113" s="889" t="s">
        <v>58</v>
      </c>
      <c r="C113" s="216" t="s">
        <v>281</v>
      </c>
      <c r="D113" s="216"/>
      <c r="E113" s="216" t="s">
        <v>516</v>
      </c>
      <c r="F113" s="426">
        <f>IF(_xlfn.MAXIFS(Emissionsfaktoren!$B$30:$B$599,Emissionsfaktoren!$B$30:$B$599,"&lt;="&amp;F$11,Emissionsfaktoren!$A$30:$A$599,$D113,Emissionsfaktoren!$C$30:$C$599,$E113)&gt;0,
_xlfn.MAXIFS(Emissionsfaktoren!$B$30:$B$599,Emissionsfaktoren!$B$30:$B$599,"&lt;="&amp;F$11,Emissionsfaktoren!$A$30:$A$599,$D113,Emissionsfaktoren!$C$30:$C$599,$E113),
_xlfn.MINIFS(Emissionsfaktoren!$B$30:$B$599,Emissionsfaktoren!$A$30:$A$599,$D113,Emissionsfaktoren!$C$30:$C$599,$E113))</f>
        <v>0</v>
      </c>
      <c r="G113" s="426">
        <f>IF(_xlfn.MAXIFS(Emissionsfaktoren!$B$30:$B$599,Emissionsfaktoren!$B$30:$B$599,"&lt;="&amp;G$11,Emissionsfaktoren!$A$30:$A$599,$D113,Emissionsfaktoren!$C$30:$C$599,$E113)&gt;0,
_xlfn.MAXIFS(Emissionsfaktoren!$B$30:$B$599,Emissionsfaktoren!$B$30:$B$599,"&lt;="&amp;G$11,Emissionsfaktoren!$A$30:$A$599,$D113,Emissionsfaktoren!$C$30:$C$599,$E113),
_xlfn.MINIFS(Emissionsfaktoren!$B$30:$B$599,Emissionsfaktoren!$A$30:$A$599,$D113,Emissionsfaktoren!$C$30:$C$599,$E113))</f>
        <v>0</v>
      </c>
      <c r="H113" s="426">
        <f>IF(_xlfn.MAXIFS(Emissionsfaktoren!$B$30:$B$599,Emissionsfaktoren!$B$30:$B$599,"&lt;="&amp;H$11,Emissionsfaktoren!$A$30:$A$599,$D113,Emissionsfaktoren!$C$30:$C$599,$E113)&gt;0,
_xlfn.MAXIFS(Emissionsfaktoren!$B$30:$B$599,Emissionsfaktoren!$B$30:$B$599,"&lt;="&amp;H$11,Emissionsfaktoren!$A$30:$A$599,$D113,Emissionsfaktoren!$C$30:$C$599,$E113),
_xlfn.MINIFS(Emissionsfaktoren!$B$30:$B$599,Emissionsfaktoren!$A$30:$A$599,$D113,Emissionsfaktoren!$C$30:$C$599,$E113))</f>
        <v>0</v>
      </c>
      <c r="I113" s="426">
        <f>IF(_xlfn.MAXIFS(Emissionsfaktoren!$B$30:$B$599,Emissionsfaktoren!$B$30:$B$599,"&lt;="&amp;I$11,Emissionsfaktoren!$A$30:$A$599,$D113,Emissionsfaktoren!$C$30:$C$599,$E113)&gt;0,
_xlfn.MAXIFS(Emissionsfaktoren!$B$30:$B$599,Emissionsfaktoren!$B$30:$B$599,"&lt;="&amp;I$11,Emissionsfaktoren!$A$30:$A$599,$D113,Emissionsfaktoren!$C$30:$C$599,$E113),
_xlfn.MINIFS(Emissionsfaktoren!$B$30:$B$599,Emissionsfaktoren!$A$30:$A$599,$D113,Emissionsfaktoren!$C$30:$C$599,$E113))</f>
        <v>0</v>
      </c>
      <c r="J113" s="426">
        <f>IF(_xlfn.MAXIFS(Emissionsfaktoren!$B$30:$B$599,Emissionsfaktoren!$B$30:$B$599,"&lt;="&amp;J$11,Emissionsfaktoren!$A$30:$A$599,$D113,Emissionsfaktoren!$C$30:$C$599,$E113)&gt;0,
_xlfn.MAXIFS(Emissionsfaktoren!$B$30:$B$599,Emissionsfaktoren!$B$30:$B$599,"&lt;="&amp;J$11,Emissionsfaktoren!$A$30:$A$599,$D113,Emissionsfaktoren!$C$30:$C$599,$E113),
_xlfn.MINIFS(Emissionsfaktoren!$B$30:$B$599,Emissionsfaktoren!$A$30:$A$599,$D113,Emissionsfaktoren!$C$30:$C$599,$E113))</f>
        <v>0</v>
      </c>
      <c r="K113" s="601">
        <f>IF(_xlfn.MAXIFS(Emissionsfaktoren!$B$30:$B$599,Emissionsfaktoren!$B$30:$B$599,"&lt;="&amp;K$11,Emissionsfaktoren!$A$30:$A$599,$D113,Emissionsfaktoren!$C$30:$C$599,$E113)&gt;0,
_xlfn.MAXIFS(Emissionsfaktoren!$B$30:$B$599,Emissionsfaktoren!$B$30:$B$599,"&lt;="&amp;K$11,Emissionsfaktoren!$A$30:$A$599,$D113,Emissionsfaktoren!$C$30:$C$599,$E113),
_xlfn.MINIFS(Emissionsfaktoren!$B$30:$B$599,Emissionsfaktoren!$A$30:$A$599,$D113,Emissionsfaktoren!$C$30:$C$599,$E113))</f>
        <v>0</v>
      </c>
      <c r="L113" s="603" t="str" cm="1">
        <f t="array" ref="L113">IF(F113=0,"",(IFERROR(VLOOKUP($D113&amp;F113&amp;$E113,CHOOSE({1,2},Emissionsfaktoren!$A$30:$A$504&amp;Emissionsfaktoren!$B$30:$B$504&amp;Emissionsfaktoren!$C$30:$C$504,Emissionsfaktoren!$E$30:$E$504),2,0),"")))</f>
        <v/>
      </c>
      <c r="M113" s="603" t="str" cm="1">
        <f t="array" ref="M113">IF(G113=0,"",(IFERROR(VLOOKUP($D113&amp;G113&amp;$E113,CHOOSE({1,2},Emissionsfaktoren!$A$30:$A$504&amp;Emissionsfaktoren!$B$30:$B$504&amp;Emissionsfaktoren!$C$30:$C$504,Emissionsfaktoren!$E$30:$E$504),2,0),"")))</f>
        <v/>
      </c>
      <c r="N113" s="603" t="str" cm="1">
        <f t="array" ref="N113">IF(H113=0,"",(IFERROR(VLOOKUP($D113&amp;H113&amp;$E113,CHOOSE({1,2},Emissionsfaktoren!$A$30:$A$504&amp;Emissionsfaktoren!$B$30:$B$504&amp;Emissionsfaktoren!$C$30:$C$504,Emissionsfaktoren!$E$30:$E$504),2,0),"")))</f>
        <v/>
      </c>
      <c r="O113" s="603" t="str" cm="1">
        <f t="array" ref="O113">IF(I113=0,"",(IFERROR(VLOOKUP($D113&amp;I113&amp;$E113,CHOOSE({1,2},Emissionsfaktoren!$A$30:$A$504&amp;Emissionsfaktoren!$B$30:$B$504&amp;Emissionsfaktoren!$C$30:$C$504,Emissionsfaktoren!$E$30:$E$504),2,0),"")))</f>
        <v/>
      </c>
      <c r="P113" s="603" t="str" cm="1">
        <f t="array" ref="P113">IF(J113=0,"",(IFERROR(VLOOKUP($D113&amp;J113&amp;$E113,CHOOSE({1,2},Emissionsfaktoren!$A$30:$A$504&amp;Emissionsfaktoren!$B$30:$B$504&amp;Emissionsfaktoren!$C$30:$C$504,Emissionsfaktoren!$E$30:$E$504),2,0),"")))</f>
        <v/>
      </c>
      <c r="Q113" s="651" t="str" cm="1">
        <f t="array" ref="Q113">IF(K113=0,"",(IFERROR(VLOOKUP($D113&amp;K113&amp;$E113,CHOOSE({1,2},Emissionsfaktoren!$A$30:$A$504&amp;Emissionsfaktoren!$B$30:$B$504&amp;Emissionsfaktoren!$C$30:$C$504,Emissionsfaktoren!$E$30:$E$504),2,0),"")))</f>
        <v/>
      </c>
      <c r="R113" s="345" t="str">
        <f>IFERROR(L113*'3.4 Anreise Dienstleistende'!D34,"")</f>
        <v/>
      </c>
      <c r="S113" s="642" t="str">
        <f>IFERROR(M113*'3.4 Anreise Dienstleistende'!E34,"")</f>
        <v/>
      </c>
      <c r="T113" s="642" t="str">
        <f>IFERROR(N113*'3.4 Anreise Dienstleistende'!F34,"")</f>
        <v/>
      </c>
      <c r="U113" s="642" t="str">
        <f>IFERROR(O113*'3.4 Anreise Dienstleistende'!G34,"")</f>
        <v/>
      </c>
      <c r="V113" s="642" t="str">
        <f>IFERROR(P113*'3.4 Anreise Dienstleistende'!H34,"")</f>
        <v/>
      </c>
      <c r="W113" s="347" t="str">
        <f>IFERROR(Q113*'3.4 Anreise Dienstleistende'!I34,"")</f>
        <v/>
      </c>
    </row>
    <row r="114" spans="1:23" ht="19.350000000000001" customHeight="1" x14ac:dyDescent="0.2">
      <c r="A114" s="886"/>
      <c r="B114" s="890"/>
      <c r="C114" s="140" t="s">
        <v>283</v>
      </c>
      <c r="D114" s="140"/>
      <c r="E114" s="140" t="s">
        <v>516</v>
      </c>
      <c r="F114" s="393">
        <f>IF(_xlfn.MAXIFS(Emissionsfaktoren!$B$30:$B$599,Emissionsfaktoren!$B$30:$B$599,"&lt;="&amp;F$11,Emissionsfaktoren!$A$30:$A$599,$D114,Emissionsfaktoren!$C$30:$C$599,$E114)&gt;0,
_xlfn.MAXIFS(Emissionsfaktoren!$B$30:$B$599,Emissionsfaktoren!$B$30:$B$599,"&lt;="&amp;F$11,Emissionsfaktoren!$A$30:$A$599,$D114,Emissionsfaktoren!$C$30:$C$599,$E114),
_xlfn.MINIFS(Emissionsfaktoren!$B$30:$B$599,Emissionsfaktoren!$A$30:$A$599,$D114,Emissionsfaktoren!$C$30:$C$599,$E114))</f>
        <v>0</v>
      </c>
      <c r="G114" s="393">
        <f>IF(_xlfn.MAXIFS(Emissionsfaktoren!$B$30:$B$599,Emissionsfaktoren!$B$30:$B$599,"&lt;="&amp;G$11,Emissionsfaktoren!$A$30:$A$599,$D114,Emissionsfaktoren!$C$30:$C$599,$E114)&gt;0,
_xlfn.MAXIFS(Emissionsfaktoren!$B$30:$B$599,Emissionsfaktoren!$B$30:$B$599,"&lt;="&amp;G$11,Emissionsfaktoren!$A$30:$A$599,$D114,Emissionsfaktoren!$C$30:$C$599,$E114),
_xlfn.MINIFS(Emissionsfaktoren!$B$30:$B$599,Emissionsfaktoren!$A$30:$A$599,$D114,Emissionsfaktoren!$C$30:$C$599,$E114))</f>
        <v>0</v>
      </c>
      <c r="H114" s="393">
        <f>IF(_xlfn.MAXIFS(Emissionsfaktoren!$B$30:$B$599,Emissionsfaktoren!$B$30:$B$599,"&lt;="&amp;H$11,Emissionsfaktoren!$A$30:$A$599,$D114,Emissionsfaktoren!$C$30:$C$599,$E114)&gt;0,
_xlfn.MAXIFS(Emissionsfaktoren!$B$30:$B$599,Emissionsfaktoren!$B$30:$B$599,"&lt;="&amp;H$11,Emissionsfaktoren!$A$30:$A$599,$D114,Emissionsfaktoren!$C$30:$C$599,$E114),
_xlfn.MINIFS(Emissionsfaktoren!$B$30:$B$599,Emissionsfaktoren!$A$30:$A$599,$D114,Emissionsfaktoren!$C$30:$C$599,$E114))</f>
        <v>0</v>
      </c>
      <c r="I114" s="393">
        <f>IF(_xlfn.MAXIFS(Emissionsfaktoren!$B$30:$B$599,Emissionsfaktoren!$B$30:$B$599,"&lt;="&amp;I$11,Emissionsfaktoren!$A$30:$A$599,$D114,Emissionsfaktoren!$C$30:$C$599,$E114)&gt;0,
_xlfn.MAXIFS(Emissionsfaktoren!$B$30:$B$599,Emissionsfaktoren!$B$30:$B$599,"&lt;="&amp;I$11,Emissionsfaktoren!$A$30:$A$599,$D114,Emissionsfaktoren!$C$30:$C$599,$E114),
_xlfn.MINIFS(Emissionsfaktoren!$B$30:$B$599,Emissionsfaktoren!$A$30:$A$599,$D114,Emissionsfaktoren!$C$30:$C$599,$E114))</f>
        <v>0</v>
      </c>
      <c r="J114" s="393">
        <f>IF(_xlfn.MAXIFS(Emissionsfaktoren!$B$30:$B$599,Emissionsfaktoren!$B$30:$B$599,"&lt;="&amp;J$11,Emissionsfaktoren!$A$30:$A$599,$D114,Emissionsfaktoren!$C$30:$C$599,$E114)&gt;0,
_xlfn.MAXIFS(Emissionsfaktoren!$B$30:$B$599,Emissionsfaktoren!$B$30:$B$599,"&lt;="&amp;J$11,Emissionsfaktoren!$A$30:$A$599,$D114,Emissionsfaktoren!$C$30:$C$599,$E114),
_xlfn.MINIFS(Emissionsfaktoren!$B$30:$B$599,Emissionsfaktoren!$A$30:$A$599,$D114,Emissionsfaktoren!$C$30:$C$599,$E114))</f>
        <v>0</v>
      </c>
      <c r="K114" s="599">
        <f>IF(_xlfn.MAXIFS(Emissionsfaktoren!$B$30:$B$599,Emissionsfaktoren!$B$30:$B$599,"&lt;="&amp;K$11,Emissionsfaktoren!$A$30:$A$599,$D114,Emissionsfaktoren!$C$30:$C$599,$E114)&gt;0,
_xlfn.MAXIFS(Emissionsfaktoren!$B$30:$B$599,Emissionsfaktoren!$B$30:$B$599,"&lt;="&amp;K$11,Emissionsfaktoren!$A$30:$A$599,$D114,Emissionsfaktoren!$C$30:$C$599,$E114),
_xlfn.MINIFS(Emissionsfaktoren!$B$30:$B$599,Emissionsfaktoren!$A$30:$A$599,$D114,Emissionsfaktoren!$C$30:$C$599,$E114))</f>
        <v>0</v>
      </c>
      <c r="L114" s="603" t="str" cm="1">
        <f t="array" ref="L114">IF(F114=0,"",(IFERROR(VLOOKUP($D114&amp;F114&amp;$E114,CHOOSE({1,2},Emissionsfaktoren!$A$30:$A$504&amp;Emissionsfaktoren!$B$30:$B$504&amp;Emissionsfaktoren!$C$30:$C$504,Emissionsfaktoren!$E$30:$E$504),2,0),"")))</f>
        <v/>
      </c>
      <c r="M114" s="603" t="str" cm="1">
        <f t="array" ref="M114">IF(G114=0,"",(IFERROR(VLOOKUP($D114&amp;G114&amp;$E114,CHOOSE({1,2},Emissionsfaktoren!$A$30:$A$504&amp;Emissionsfaktoren!$B$30:$B$504&amp;Emissionsfaktoren!$C$30:$C$504,Emissionsfaktoren!$E$30:$E$504),2,0),"")))</f>
        <v/>
      </c>
      <c r="N114" s="603" t="str" cm="1">
        <f t="array" ref="N114">IF(H114=0,"",(IFERROR(VLOOKUP($D114&amp;H114&amp;$E114,CHOOSE({1,2},Emissionsfaktoren!$A$30:$A$504&amp;Emissionsfaktoren!$B$30:$B$504&amp;Emissionsfaktoren!$C$30:$C$504,Emissionsfaktoren!$E$30:$E$504),2,0),"")))</f>
        <v/>
      </c>
      <c r="O114" s="603" t="str" cm="1">
        <f t="array" ref="O114">IF(I114=0,"",(IFERROR(VLOOKUP($D114&amp;I114&amp;$E114,CHOOSE({1,2},Emissionsfaktoren!$A$30:$A$504&amp;Emissionsfaktoren!$B$30:$B$504&amp;Emissionsfaktoren!$C$30:$C$504,Emissionsfaktoren!$E$30:$E$504),2,0),"")))</f>
        <v/>
      </c>
      <c r="P114" s="603" t="str" cm="1">
        <f t="array" ref="P114">IF(J114=0,"",(IFERROR(VLOOKUP($D114&amp;J114&amp;$E114,CHOOSE({1,2},Emissionsfaktoren!$A$30:$A$504&amp;Emissionsfaktoren!$B$30:$B$504&amp;Emissionsfaktoren!$C$30:$C$504,Emissionsfaktoren!$E$30:$E$504),2,0),"")))</f>
        <v/>
      </c>
      <c r="Q114" s="683" t="str" cm="1">
        <f t="array" ref="Q114">IF(K114=0,"",(IFERROR(VLOOKUP($D114&amp;K114&amp;$E114,CHOOSE({1,2},Emissionsfaktoren!$A$30:$A$504&amp;Emissionsfaktoren!$B$30:$B$504&amp;Emissionsfaktoren!$C$30:$C$504,Emissionsfaktoren!$E$30:$E$504),2,0),"")))</f>
        <v/>
      </c>
      <c r="R114" s="340" t="str">
        <f>IFERROR(L114*'3.4 Anreise Dienstleistende'!D35,"")</f>
        <v/>
      </c>
      <c r="S114" s="340" t="str">
        <f>IFERROR(M114*'3.4 Anreise Dienstleistende'!E35,"")</f>
        <v/>
      </c>
      <c r="T114" s="340" t="str">
        <f>IFERROR(N114*'3.4 Anreise Dienstleistende'!F35,"")</f>
        <v/>
      </c>
      <c r="U114" s="340" t="str">
        <f>IFERROR(O114*'3.4 Anreise Dienstleistende'!G35,"")</f>
        <v/>
      </c>
      <c r="V114" s="340" t="str">
        <f>IFERROR(P114*'3.4 Anreise Dienstleistende'!H35,"")</f>
        <v/>
      </c>
      <c r="W114" s="341" t="str">
        <f>IFERROR(Q114*'3.4 Anreise Dienstleistende'!I35,"")</f>
        <v/>
      </c>
    </row>
    <row r="115" spans="1:23" ht="19.350000000000001" customHeight="1" x14ac:dyDescent="0.2">
      <c r="A115" s="886"/>
      <c r="B115" s="890"/>
      <c r="C115" s="140" t="s">
        <v>263</v>
      </c>
      <c r="D115" s="140"/>
      <c r="E115" s="140" t="s">
        <v>516</v>
      </c>
      <c r="F115" s="393">
        <f>IF(_xlfn.MAXIFS(Emissionsfaktoren!$B$30:$B$599,Emissionsfaktoren!$B$30:$B$599,"&lt;="&amp;F$11,Emissionsfaktoren!$A$30:$A$599,$D115,Emissionsfaktoren!$C$30:$C$599,$E115)&gt;0,
_xlfn.MAXIFS(Emissionsfaktoren!$B$30:$B$599,Emissionsfaktoren!$B$30:$B$599,"&lt;="&amp;F$11,Emissionsfaktoren!$A$30:$A$599,$D115,Emissionsfaktoren!$C$30:$C$599,$E115),
_xlfn.MINIFS(Emissionsfaktoren!$B$30:$B$599,Emissionsfaktoren!$A$30:$A$599,$D115,Emissionsfaktoren!$C$30:$C$599,$E115))</f>
        <v>0</v>
      </c>
      <c r="G115" s="393">
        <f>IF(_xlfn.MAXIFS(Emissionsfaktoren!$B$30:$B$599,Emissionsfaktoren!$B$30:$B$599,"&lt;="&amp;G$11,Emissionsfaktoren!$A$30:$A$599,$D115,Emissionsfaktoren!$C$30:$C$599,$E115)&gt;0,
_xlfn.MAXIFS(Emissionsfaktoren!$B$30:$B$599,Emissionsfaktoren!$B$30:$B$599,"&lt;="&amp;G$11,Emissionsfaktoren!$A$30:$A$599,$D115,Emissionsfaktoren!$C$30:$C$599,$E115),
_xlfn.MINIFS(Emissionsfaktoren!$B$30:$B$599,Emissionsfaktoren!$A$30:$A$599,$D115,Emissionsfaktoren!$C$30:$C$599,$E115))</f>
        <v>0</v>
      </c>
      <c r="H115" s="393">
        <f>IF(_xlfn.MAXIFS(Emissionsfaktoren!$B$30:$B$599,Emissionsfaktoren!$B$30:$B$599,"&lt;="&amp;H$11,Emissionsfaktoren!$A$30:$A$599,$D115,Emissionsfaktoren!$C$30:$C$599,$E115)&gt;0,
_xlfn.MAXIFS(Emissionsfaktoren!$B$30:$B$599,Emissionsfaktoren!$B$30:$B$599,"&lt;="&amp;H$11,Emissionsfaktoren!$A$30:$A$599,$D115,Emissionsfaktoren!$C$30:$C$599,$E115),
_xlfn.MINIFS(Emissionsfaktoren!$B$30:$B$599,Emissionsfaktoren!$A$30:$A$599,$D115,Emissionsfaktoren!$C$30:$C$599,$E115))</f>
        <v>0</v>
      </c>
      <c r="I115" s="393">
        <f>IF(_xlfn.MAXIFS(Emissionsfaktoren!$B$30:$B$599,Emissionsfaktoren!$B$30:$B$599,"&lt;="&amp;I$11,Emissionsfaktoren!$A$30:$A$599,$D115,Emissionsfaktoren!$C$30:$C$599,$E115)&gt;0,
_xlfn.MAXIFS(Emissionsfaktoren!$B$30:$B$599,Emissionsfaktoren!$B$30:$B$599,"&lt;="&amp;I$11,Emissionsfaktoren!$A$30:$A$599,$D115,Emissionsfaktoren!$C$30:$C$599,$E115),
_xlfn.MINIFS(Emissionsfaktoren!$B$30:$B$599,Emissionsfaktoren!$A$30:$A$599,$D115,Emissionsfaktoren!$C$30:$C$599,$E115))</f>
        <v>0</v>
      </c>
      <c r="J115" s="393">
        <f>IF(_xlfn.MAXIFS(Emissionsfaktoren!$B$30:$B$599,Emissionsfaktoren!$B$30:$B$599,"&lt;="&amp;J$11,Emissionsfaktoren!$A$30:$A$599,$D115,Emissionsfaktoren!$C$30:$C$599,$E115)&gt;0,
_xlfn.MAXIFS(Emissionsfaktoren!$B$30:$B$599,Emissionsfaktoren!$B$30:$B$599,"&lt;="&amp;J$11,Emissionsfaktoren!$A$30:$A$599,$D115,Emissionsfaktoren!$C$30:$C$599,$E115),
_xlfn.MINIFS(Emissionsfaktoren!$B$30:$B$599,Emissionsfaktoren!$A$30:$A$599,$D115,Emissionsfaktoren!$C$30:$C$599,$E115))</f>
        <v>0</v>
      </c>
      <c r="K115" s="599">
        <f>IF(_xlfn.MAXIFS(Emissionsfaktoren!$B$30:$B$599,Emissionsfaktoren!$B$30:$B$599,"&lt;="&amp;K$11,Emissionsfaktoren!$A$30:$A$599,$D115,Emissionsfaktoren!$C$30:$C$599,$E115)&gt;0,
_xlfn.MAXIFS(Emissionsfaktoren!$B$30:$B$599,Emissionsfaktoren!$B$30:$B$599,"&lt;="&amp;K$11,Emissionsfaktoren!$A$30:$A$599,$D115,Emissionsfaktoren!$C$30:$C$599,$E115),
_xlfn.MINIFS(Emissionsfaktoren!$B$30:$B$599,Emissionsfaktoren!$A$30:$A$599,$D115,Emissionsfaktoren!$C$30:$C$599,$E115))</f>
        <v>0</v>
      </c>
      <c r="L115" s="603" t="str" cm="1">
        <f t="array" ref="L115">IF(F115=0,"",(IFERROR(VLOOKUP($D115&amp;F115&amp;$E115,CHOOSE({1,2},Emissionsfaktoren!$A$30:$A$504&amp;Emissionsfaktoren!$B$30:$B$504&amp;Emissionsfaktoren!$C$30:$C$504,Emissionsfaktoren!$E$30:$E$504),2,0),"")))</f>
        <v/>
      </c>
      <c r="M115" s="603" t="str" cm="1">
        <f t="array" ref="M115">IF(G115=0,"",(IFERROR(VLOOKUP($D115&amp;G115&amp;$E115,CHOOSE({1,2},Emissionsfaktoren!$A$30:$A$504&amp;Emissionsfaktoren!$B$30:$B$504&amp;Emissionsfaktoren!$C$30:$C$504,Emissionsfaktoren!$E$30:$E$504),2,0),"")))</f>
        <v/>
      </c>
      <c r="N115" s="603" t="str" cm="1">
        <f t="array" ref="N115">IF(H115=0,"",(IFERROR(VLOOKUP($D115&amp;H115&amp;$E115,CHOOSE({1,2},Emissionsfaktoren!$A$30:$A$504&amp;Emissionsfaktoren!$B$30:$B$504&amp;Emissionsfaktoren!$C$30:$C$504,Emissionsfaktoren!$E$30:$E$504),2,0),"")))</f>
        <v/>
      </c>
      <c r="O115" s="603" t="str" cm="1">
        <f t="array" ref="O115">IF(I115=0,"",(IFERROR(VLOOKUP($D115&amp;I115&amp;$E115,CHOOSE({1,2},Emissionsfaktoren!$A$30:$A$504&amp;Emissionsfaktoren!$B$30:$B$504&amp;Emissionsfaktoren!$C$30:$C$504,Emissionsfaktoren!$E$30:$E$504),2,0),"")))</f>
        <v/>
      </c>
      <c r="P115" s="603" t="str" cm="1">
        <f t="array" ref="P115">IF(J115=0,"",(IFERROR(VLOOKUP($D115&amp;J115&amp;$E115,CHOOSE({1,2},Emissionsfaktoren!$A$30:$A$504&amp;Emissionsfaktoren!$B$30:$B$504&amp;Emissionsfaktoren!$C$30:$C$504,Emissionsfaktoren!$E$30:$E$504),2,0),"")))</f>
        <v/>
      </c>
      <c r="Q115" s="651" t="str" cm="1">
        <f t="array" ref="Q115">IF(K115=0,"",(IFERROR(VLOOKUP($D115&amp;K115&amp;$E115,CHOOSE({1,2},Emissionsfaktoren!$A$30:$A$504&amp;Emissionsfaktoren!$B$30:$B$504&amp;Emissionsfaktoren!$C$30:$C$504,Emissionsfaktoren!$E$30:$E$504),2,0),"")))</f>
        <v/>
      </c>
      <c r="R115" s="340" t="str">
        <f>IFERROR(L115*'3.4 Anreise Dienstleistende'!D36,"")</f>
        <v/>
      </c>
      <c r="S115" s="340" t="str">
        <f>IFERROR(M115*'3.4 Anreise Dienstleistende'!E36,"")</f>
        <v/>
      </c>
      <c r="T115" s="340" t="str">
        <f>IFERROR(N115*'3.4 Anreise Dienstleistende'!F36,"")</f>
        <v/>
      </c>
      <c r="U115" s="340" t="str">
        <f>IFERROR(O115*'3.4 Anreise Dienstleistende'!G36,"")</f>
        <v/>
      </c>
      <c r="V115" s="340" t="str">
        <f>IFERROR(P115*'3.4 Anreise Dienstleistende'!H36,"")</f>
        <v/>
      </c>
      <c r="W115" s="341" t="str">
        <f>IFERROR(Q115*'3.4 Anreise Dienstleistende'!I36,"")</f>
        <v/>
      </c>
    </row>
    <row r="116" spans="1:23" ht="19.350000000000001" customHeight="1" x14ac:dyDescent="0.2">
      <c r="A116" s="886"/>
      <c r="B116" s="890"/>
      <c r="C116" s="140" t="s">
        <v>284</v>
      </c>
      <c r="D116" s="140"/>
      <c r="E116" s="140" t="s">
        <v>516</v>
      </c>
      <c r="F116" s="393">
        <f>IF(_xlfn.MAXIFS(Emissionsfaktoren!$B$30:$B$599,Emissionsfaktoren!$B$30:$B$599,"&lt;="&amp;F$11,Emissionsfaktoren!$A$30:$A$599,$D116,Emissionsfaktoren!$C$30:$C$599,$E116)&gt;0,
_xlfn.MAXIFS(Emissionsfaktoren!$B$30:$B$599,Emissionsfaktoren!$B$30:$B$599,"&lt;="&amp;F$11,Emissionsfaktoren!$A$30:$A$599,$D116,Emissionsfaktoren!$C$30:$C$599,$E116),
_xlfn.MINIFS(Emissionsfaktoren!$B$30:$B$599,Emissionsfaktoren!$A$30:$A$599,$D116,Emissionsfaktoren!$C$30:$C$599,$E116))</f>
        <v>0</v>
      </c>
      <c r="G116" s="393">
        <f>IF(_xlfn.MAXIFS(Emissionsfaktoren!$B$30:$B$599,Emissionsfaktoren!$B$30:$B$599,"&lt;="&amp;G$11,Emissionsfaktoren!$A$30:$A$599,$D116,Emissionsfaktoren!$C$30:$C$599,$E116)&gt;0,
_xlfn.MAXIFS(Emissionsfaktoren!$B$30:$B$599,Emissionsfaktoren!$B$30:$B$599,"&lt;="&amp;G$11,Emissionsfaktoren!$A$30:$A$599,$D116,Emissionsfaktoren!$C$30:$C$599,$E116),
_xlfn.MINIFS(Emissionsfaktoren!$B$30:$B$599,Emissionsfaktoren!$A$30:$A$599,$D116,Emissionsfaktoren!$C$30:$C$599,$E116))</f>
        <v>0</v>
      </c>
      <c r="H116" s="393">
        <f>IF(_xlfn.MAXIFS(Emissionsfaktoren!$B$30:$B$599,Emissionsfaktoren!$B$30:$B$599,"&lt;="&amp;H$11,Emissionsfaktoren!$A$30:$A$599,$D116,Emissionsfaktoren!$C$30:$C$599,$E116)&gt;0,
_xlfn.MAXIFS(Emissionsfaktoren!$B$30:$B$599,Emissionsfaktoren!$B$30:$B$599,"&lt;="&amp;H$11,Emissionsfaktoren!$A$30:$A$599,$D116,Emissionsfaktoren!$C$30:$C$599,$E116),
_xlfn.MINIFS(Emissionsfaktoren!$B$30:$B$599,Emissionsfaktoren!$A$30:$A$599,$D116,Emissionsfaktoren!$C$30:$C$599,$E116))</f>
        <v>0</v>
      </c>
      <c r="I116" s="393">
        <f>IF(_xlfn.MAXIFS(Emissionsfaktoren!$B$30:$B$599,Emissionsfaktoren!$B$30:$B$599,"&lt;="&amp;I$11,Emissionsfaktoren!$A$30:$A$599,$D116,Emissionsfaktoren!$C$30:$C$599,$E116)&gt;0,
_xlfn.MAXIFS(Emissionsfaktoren!$B$30:$B$599,Emissionsfaktoren!$B$30:$B$599,"&lt;="&amp;I$11,Emissionsfaktoren!$A$30:$A$599,$D116,Emissionsfaktoren!$C$30:$C$599,$E116),
_xlfn.MINIFS(Emissionsfaktoren!$B$30:$B$599,Emissionsfaktoren!$A$30:$A$599,$D116,Emissionsfaktoren!$C$30:$C$599,$E116))</f>
        <v>0</v>
      </c>
      <c r="J116" s="393">
        <f>IF(_xlfn.MAXIFS(Emissionsfaktoren!$B$30:$B$599,Emissionsfaktoren!$B$30:$B$599,"&lt;="&amp;J$11,Emissionsfaktoren!$A$30:$A$599,$D116,Emissionsfaktoren!$C$30:$C$599,$E116)&gt;0,
_xlfn.MAXIFS(Emissionsfaktoren!$B$30:$B$599,Emissionsfaktoren!$B$30:$B$599,"&lt;="&amp;J$11,Emissionsfaktoren!$A$30:$A$599,$D116,Emissionsfaktoren!$C$30:$C$599,$E116),
_xlfn.MINIFS(Emissionsfaktoren!$B$30:$B$599,Emissionsfaktoren!$A$30:$A$599,$D116,Emissionsfaktoren!$C$30:$C$599,$E116))</f>
        <v>0</v>
      </c>
      <c r="K116" s="599">
        <f>IF(_xlfn.MAXIFS(Emissionsfaktoren!$B$30:$B$599,Emissionsfaktoren!$B$30:$B$599,"&lt;="&amp;K$11,Emissionsfaktoren!$A$30:$A$599,$D116,Emissionsfaktoren!$C$30:$C$599,$E116)&gt;0,
_xlfn.MAXIFS(Emissionsfaktoren!$B$30:$B$599,Emissionsfaktoren!$B$30:$B$599,"&lt;="&amp;K$11,Emissionsfaktoren!$A$30:$A$599,$D116,Emissionsfaktoren!$C$30:$C$599,$E116),
_xlfn.MINIFS(Emissionsfaktoren!$B$30:$B$599,Emissionsfaktoren!$A$30:$A$599,$D116,Emissionsfaktoren!$C$30:$C$599,$E116))</f>
        <v>0</v>
      </c>
      <c r="L116" s="603" t="str" cm="1">
        <f t="array" ref="L116">IF(F116=0,"",(IFERROR(VLOOKUP($D116&amp;F116&amp;$E116,CHOOSE({1,2},Emissionsfaktoren!$A$30:$A$504&amp;Emissionsfaktoren!$B$30:$B$504&amp;Emissionsfaktoren!$C$30:$C$504,Emissionsfaktoren!$E$30:$E$504),2,0),"")))</f>
        <v/>
      </c>
      <c r="M116" s="603" t="str" cm="1">
        <f t="array" ref="M116">IF(G116=0,"",(IFERROR(VLOOKUP($D116&amp;G116&amp;$E116,CHOOSE({1,2},Emissionsfaktoren!$A$30:$A$504&amp;Emissionsfaktoren!$B$30:$B$504&amp;Emissionsfaktoren!$C$30:$C$504,Emissionsfaktoren!$E$30:$E$504),2,0),"")))</f>
        <v/>
      </c>
      <c r="N116" s="603" t="str" cm="1">
        <f t="array" ref="N116">IF(H116=0,"",(IFERROR(VLOOKUP($D116&amp;H116&amp;$E116,CHOOSE({1,2},Emissionsfaktoren!$A$30:$A$504&amp;Emissionsfaktoren!$B$30:$B$504&amp;Emissionsfaktoren!$C$30:$C$504,Emissionsfaktoren!$E$30:$E$504),2,0),"")))</f>
        <v/>
      </c>
      <c r="O116" s="603" t="str" cm="1">
        <f t="array" ref="O116">IF(I116=0,"",(IFERROR(VLOOKUP($D116&amp;I116&amp;$E116,CHOOSE({1,2},Emissionsfaktoren!$A$30:$A$504&amp;Emissionsfaktoren!$B$30:$B$504&amp;Emissionsfaktoren!$C$30:$C$504,Emissionsfaktoren!$E$30:$E$504),2,0),"")))</f>
        <v/>
      </c>
      <c r="P116" s="603" t="str" cm="1">
        <f t="array" ref="P116">IF(J116=0,"",(IFERROR(VLOOKUP($D116&amp;J116&amp;$E116,CHOOSE({1,2},Emissionsfaktoren!$A$30:$A$504&amp;Emissionsfaktoren!$B$30:$B$504&amp;Emissionsfaktoren!$C$30:$C$504,Emissionsfaktoren!$E$30:$E$504),2,0),"")))</f>
        <v/>
      </c>
      <c r="Q116" s="651" t="str" cm="1">
        <f t="array" ref="Q116">IF(K116=0,"",(IFERROR(VLOOKUP($D116&amp;K116&amp;$E116,CHOOSE({1,2},Emissionsfaktoren!$A$30:$A$504&amp;Emissionsfaktoren!$B$30:$B$504&amp;Emissionsfaktoren!$C$30:$C$504,Emissionsfaktoren!$E$30:$E$504),2,0),"")))</f>
        <v/>
      </c>
      <c r="R116" s="340" t="str">
        <f>IFERROR(L116*'3.4 Anreise Dienstleistende'!D37,"")</f>
        <v/>
      </c>
      <c r="S116" s="340" t="str">
        <f>IFERROR(M116*'3.4 Anreise Dienstleistende'!E37,"")</f>
        <v/>
      </c>
      <c r="T116" s="340" t="str">
        <f>IFERROR(N116*'3.4 Anreise Dienstleistende'!F37,"")</f>
        <v/>
      </c>
      <c r="U116" s="340" t="str">
        <f>IFERROR(O116*'3.4 Anreise Dienstleistende'!G37,"")</f>
        <v/>
      </c>
      <c r="V116" s="340" t="str">
        <f>IFERROR(P116*'3.4 Anreise Dienstleistende'!H37,"")</f>
        <v/>
      </c>
      <c r="W116" s="341" t="str">
        <f>IFERROR(Q116*'3.4 Anreise Dienstleistende'!I37,"")</f>
        <v/>
      </c>
    </row>
    <row r="117" spans="1:23" ht="19.350000000000001" customHeight="1" x14ac:dyDescent="0.2">
      <c r="A117" s="886"/>
      <c r="B117" s="890"/>
      <c r="C117" s="140" t="s">
        <v>286</v>
      </c>
      <c r="D117" s="140"/>
      <c r="E117" s="140" t="s">
        <v>516</v>
      </c>
      <c r="F117" s="393">
        <f>IF(_xlfn.MAXIFS(Emissionsfaktoren!$B$30:$B$599,Emissionsfaktoren!$B$30:$B$599,"&lt;="&amp;F$11,Emissionsfaktoren!$A$30:$A$599,$D117,Emissionsfaktoren!$C$30:$C$599,$E117)&gt;0,
_xlfn.MAXIFS(Emissionsfaktoren!$B$30:$B$599,Emissionsfaktoren!$B$30:$B$599,"&lt;="&amp;F$11,Emissionsfaktoren!$A$30:$A$599,$D117,Emissionsfaktoren!$C$30:$C$599,$E117),
_xlfn.MINIFS(Emissionsfaktoren!$B$30:$B$599,Emissionsfaktoren!$A$30:$A$599,$D117,Emissionsfaktoren!$C$30:$C$599,$E117))</f>
        <v>0</v>
      </c>
      <c r="G117" s="393">
        <f>IF(_xlfn.MAXIFS(Emissionsfaktoren!$B$30:$B$599,Emissionsfaktoren!$B$30:$B$599,"&lt;="&amp;G$11,Emissionsfaktoren!$A$30:$A$599,$D117,Emissionsfaktoren!$C$30:$C$599,$E117)&gt;0,
_xlfn.MAXIFS(Emissionsfaktoren!$B$30:$B$599,Emissionsfaktoren!$B$30:$B$599,"&lt;="&amp;G$11,Emissionsfaktoren!$A$30:$A$599,$D117,Emissionsfaktoren!$C$30:$C$599,$E117),
_xlfn.MINIFS(Emissionsfaktoren!$B$30:$B$599,Emissionsfaktoren!$A$30:$A$599,$D117,Emissionsfaktoren!$C$30:$C$599,$E117))</f>
        <v>0</v>
      </c>
      <c r="H117" s="393">
        <f>IF(_xlfn.MAXIFS(Emissionsfaktoren!$B$30:$B$599,Emissionsfaktoren!$B$30:$B$599,"&lt;="&amp;H$11,Emissionsfaktoren!$A$30:$A$599,$D117,Emissionsfaktoren!$C$30:$C$599,$E117)&gt;0,
_xlfn.MAXIFS(Emissionsfaktoren!$B$30:$B$599,Emissionsfaktoren!$B$30:$B$599,"&lt;="&amp;H$11,Emissionsfaktoren!$A$30:$A$599,$D117,Emissionsfaktoren!$C$30:$C$599,$E117),
_xlfn.MINIFS(Emissionsfaktoren!$B$30:$B$599,Emissionsfaktoren!$A$30:$A$599,$D117,Emissionsfaktoren!$C$30:$C$599,$E117))</f>
        <v>0</v>
      </c>
      <c r="I117" s="393">
        <f>IF(_xlfn.MAXIFS(Emissionsfaktoren!$B$30:$B$599,Emissionsfaktoren!$B$30:$B$599,"&lt;="&amp;I$11,Emissionsfaktoren!$A$30:$A$599,$D117,Emissionsfaktoren!$C$30:$C$599,$E117)&gt;0,
_xlfn.MAXIFS(Emissionsfaktoren!$B$30:$B$599,Emissionsfaktoren!$B$30:$B$599,"&lt;="&amp;I$11,Emissionsfaktoren!$A$30:$A$599,$D117,Emissionsfaktoren!$C$30:$C$599,$E117),
_xlfn.MINIFS(Emissionsfaktoren!$B$30:$B$599,Emissionsfaktoren!$A$30:$A$599,$D117,Emissionsfaktoren!$C$30:$C$599,$E117))</f>
        <v>0</v>
      </c>
      <c r="J117" s="393">
        <f>IF(_xlfn.MAXIFS(Emissionsfaktoren!$B$30:$B$599,Emissionsfaktoren!$B$30:$B$599,"&lt;="&amp;J$11,Emissionsfaktoren!$A$30:$A$599,$D117,Emissionsfaktoren!$C$30:$C$599,$E117)&gt;0,
_xlfn.MAXIFS(Emissionsfaktoren!$B$30:$B$599,Emissionsfaktoren!$B$30:$B$599,"&lt;="&amp;J$11,Emissionsfaktoren!$A$30:$A$599,$D117,Emissionsfaktoren!$C$30:$C$599,$E117),
_xlfn.MINIFS(Emissionsfaktoren!$B$30:$B$599,Emissionsfaktoren!$A$30:$A$599,$D117,Emissionsfaktoren!$C$30:$C$599,$E117))</f>
        <v>0</v>
      </c>
      <c r="K117" s="599">
        <f>IF(_xlfn.MAXIFS(Emissionsfaktoren!$B$30:$B$599,Emissionsfaktoren!$B$30:$B$599,"&lt;="&amp;K$11,Emissionsfaktoren!$A$30:$A$599,$D117,Emissionsfaktoren!$C$30:$C$599,$E117)&gt;0,
_xlfn.MAXIFS(Emissionsfaktoren!$B$30:$B$599,Emissionsfaktoren!$B$30:$B$599,"&lt;="&amp;K$11,Emissionsfaktoren!$A$30:$A$599,$D117,Emissionsfaktoren!$C$30:$C$599,$E117),
_xlfn.MINIFS(Emissionsfaktoren!$B$30:$B$599,Emissionsfaktoren!$A$30:$A$599,$D117,Emissionsfaktoren!$C$30:$C$599,$E117))</f>
        <v>0</v>
      </c>
      <c r="L117" s="603" t="str" cm="1">
        <f t="array" ref="L117">IF(F117=0,"",(IFERROR(VLOOKUP($D117&amp;F117&amp;$E117,CHOOSE({1,2},Emissionsfaktoren!$A$30:$A$504&amp;Emissionsfaktoren!$B$30:$B$504&amp;Emissionsfaktoren!$C$30:$C$504,Emissionsfaktoren!$E$30:$E$504),2,0),"")))</f>
        <v/>
      </c>
      <c r="M117" s="603" t="str" cm="1">
        <f t="array" ref="M117">IF(G117=0,"",(IFERROR(VLOOKUP($D117&amp;G117&amp;$E117,CHOOSE({1,2},Emissionsfaktoren!$A$30:$A$504&amp;Emissionsfaktoren!$B$30:$B$504&amp;Emissionsfaktoren!$C$30:$C$504,Emissionsfaktoren!$E$30:$E$504),2,0),"")))</f>
        <v/>
      </c>
      <c r="N117" s="603" t="str" cm="1">
        <f t="array" ref="N117">IF(H117=0,"",(IFERROR(VLOOKUP($D117&amp;H117&amp;$E117,CHOOSE({1,2},Emissionsfaktoren!$A$30:$A$504&amp;Emissionsfaktoren!$B$30:$B$504&amp;Emissionsfaktoren!$C$30:$C$504,Emissionsfaktoren!$E$30:$E$504),2,0),"")))</f>
        <v/>
      </c>
      <c r="O117" s="603" t="str" cm="1">
        <f t="array" ref="O117">IF(I117=0,"",(IFERROR(VLOOKUP($D117&amp;I117&amp;$E117,CHOOSE({1,2},Emissionsfaktoren!$A$30:$A$504&amp;Emissionsfaktoren!$B$30:$B$504&amp;Emissionsfaktoren!$C$30:$C$504,Emissionsfaktoren!$E$30:$E$504),2,0),"")))</f>
        <v/>
      </c>
      <c r="P117" s="603" t="str" cm="1">
        <f t="array" ref="P117">IF(J117=0,"",(IFERROR(VLOOKUP($D117&amp;J117&amp;$E117,CHOOSE({1,2},Emissionsfaktoren!$A$30:$A$504&amp;Emissionsfaktoren!$B$30:$B$504&amp;Emissionsfaktoren!$C$30:$C$504,Emissionsfaktoren!$E$30:$E$504),2,0),"")))</f>
        <v/>
      </c>
      <c r="Q117" s="651" t="str" cm="1">
        <f t="array" ref="Q117">IF(K117=0,"",(IFERROR(VLOOKUP($D117&amp;K117&amp;$E117,CHOOSE({1,2},Emissionsfaktoren!$A$30:$A$504&amp;Emissionsfaktoren!$B$30:$B$504&amp;Emissionsfaktoren!$C$30:$C$504,Emissionsfaktoren!$E$30:$E$504),2,0),"")))</f>
        <v/>
      </c>
      <c r="R117" s="340" t="str">
        <f>IFERROR(L117*'3.4 Anreise Dienstleistende'!D38,"")</f>
        <v/>
      </c>
      <c r="S117" s="340" t="str">
        <f>IFERROR(M117*'3.4 Anreise Dienstleistende'!E38,"")</f>
        <v/>
      </c>
      <c r="T117" s="340" t="str">
        <f>IFERROR(N117*'3.4 Anreise Dienstleistende'!F38,"")</f>
        <v/>
      </c>
      <c r="U117" s="340" t="str">
        <f>IFERROR(O117*'3.4 Anreise Dienstleistende'!G38,"")</f>
        <v/>
      </c>
      <c r="V117" s="340" t="str">
        <f>IFERROR(P117*'3.4 Anreise Dienstleistende'!H38,"")</f>
        <v/>
      </c>
      <c r="W117" s="341" t="str">
        <f>IFERROR(Q117*'3.4 Anreise Dienstleistende'!I38,"")</f>
        <v/>
      </c>
    </row>
    <row r="118" spans="1:23" ht="19.350000000000001" customHeight="1" x14ac:dyDescent="0.2">
      <c r="A118" s="886"/>
      <c r="B118" s="890"/>
      <c r="C118" s="140" t="s">
        <v>287</v>
      </c>
      <c r="D118" s="140"/>
      <c r="E118" s="140" t="s">
        <v>516</v>
      </c>
      <c r="F118" s="393">
        <f>IF(_xlfn.MAXIFS(Emissionsfaktoren!$B$30:$B$599,Emissionsfaktoren!$B$30:$B$599,"&lt;="&amp;F$11,Emissionsfaktoren!$A$30:$A$599,$D118,Emissionsfaktoren!$C$30:$C$599,$E118)&gt;0,
_xlfn.MAXIFS(Emissionsfaktoren!$B$30:$B$599,Emissionsfaktoren!$B$30:$B$599,"&lt;="&amp;F$11,Emissionsfaktoren!$A$30:$A$599,$D118,Emissionsfaktoren!$C$30:$C$599,$E118),
_xlfn.MINIFS(Emissionsfaktoren!$B$30:$B$599,Emissionsfaktoren!$A$30:$A$599,$D118,Emissionsfaktoren!$C$30:$C$599,$E118))</f>
        <v>0</v>
      </c>
      <c r="G118" s="393">
        <f>IF(_xlfn.MAXIFS(Emissionsfaktoren!$B$30:$B$599,Emissionsfaktoren!$B$30:$B$599,"&lt;="&amp;G$11,Emissionsfaktoren!$A$30:$A$599,$D118,Emissionsfaktoren!$C$30:$C$599,$E118)&gt;0,
_xlfn.MAXIFS(Emissionsfaktoren!$B$30:$B$599,Emissionsfaktoren!$B$30:$B$599,"&lt;="&amp;G$11,Emissionsfaktoren!$A$30:$A$599,$D118,Emissionsfaktoren!$C$30:$C$599,$E118),
_xlfn.MINIFS(Emissionsfaktoren!$B$30:$B$599,Emissionsfaktoren!$A$30:$A$599,$D118,Emissionsfaktoren!$C$30:$C$599,$E118))</f>
        <v>0</v>
      </c>
      <c r="H118" s="393">
        <f>IF(_xlfn.MAXIFS(Emissionsfaktoren!$B$30:$B$599,Emissionsfaktoren!$B$30:$B$599,"&lt;="&amp;H$11,Emissionsfaktoren!$A$30:$A$599,$D118,Emissionsfaktoren!$C$30:$C$599,$E118)&gt;0,
_xlfn.MAXIFS(Emissionsfaktoren!$B$30:$B$599,Emissionsfaktoren!$B$30:$B$599,"&lt;="&amp;H$11,Emissionsfaktoren!$A$30:$A$599,$D118,Emissionsfaktoren!$C$30:$C$599,$E118),
_xlfn.MINIFS(Emissionsfaktoren!$B$30:$B$599,Emissionsfaktoren!$A$30:$A$599,$D118,Emissionsfaktoren!$C$30:$C$599,$E118))</f>
        <v>0</v>
      </c>
      <c r="I118" s="393">
        <f>IF(_xlfn.MAXIFS(Emissionsfaktoren!$B$30:$B$599,Emissionsfaktoren!$B$30:$B$599,"&lt;="&amp;I$11,Emissionsfaktoren!$A$30:$A$599,$D118,Emissionsfaktoren!$C$30:$C$599,$E118)&gt;0,
_xlfn.MAXIFS(Emissionsfaktoren!$B$30:$B$599,Emissionsfaktoren!$B$30:$B$599,"&lt;="&amp;I$11,Emissionsfaktoren!$A$30:$A$599,$D118,Emissionsfaktoren!$C$30:$C$599,$E118),
_xlfn.MINIFS(Emissionsfaktoren!$B$30:$B$599,Emissionsfaktoren!$A$30:$A$599,$D118,Emissionsfaktoren!$C$30:$C$599,$E118))</f>
        <v>0</v>
      </c>
      <c r="J118" s="393">
        <f>IF(_xlfn.MAXIFS(Emissionsfaktoren!$B$30:$B$599,Emissionsfaktoren!$B$30:$B$599,"&lt;="&amp;J$11,Emissionsfaktoren!$A$30:$A$599,$D118,Emissionsfaktoren!$C$30:$C$599,$E118)&gt;0,
_xlfn.MAXIFS(Emissionsfaktoren!$B$30:$B$599,Emissionsfaktoren!$B$30:$B$599,"&lt;="&amp;J$11,Emissionsfaktoren!$A$30:$A$599,$D118,Emissionsfaktoren!$C$30:$C$599,$E118),
_xlfn.MINIFS(Emissionsfaktoren!$B$30:$B$599,Emissionsfaktoren!$A$30:$A$599,$D118,Emissionsfaktoren!$C$30:$C$599,$E118))</f>
        <v>0</v>
      </c>
      <c r="K118" s="599">
        <f>IF(_xlfn.MAXIFS(Emissionsfaktoren!$B$30:$B$599,Emissionsfaktoren!$B$30:$B$599,"&lt;="&amp;K$11,Emissionsfaktoren!$A$30:$A$599,$D118,Emissionsfaktoren!$C$30:$C$599,$E118)&gt;0,
_xlfn.MAXIFS(Emissionsfaktoren!$B$30:$B$599,Emissionsfaktoren!$B$30:$B$599,"&lt;="&amp;K$11,Emissionsfaktoren!$A$30:$A$599,$D118,Emissionsfaktoren!$C$30:$C$599,$E118),
_xlfn.MINIFS(Emissionsfaktoren!$B$30:$B$599,Emissionsfaktoren!$A$30:$A$599,$D118,Emissionsfaktoren!$C$30:$C$599,$E118))</f>
        <v>0</v>
      </c>
      <c r="L118" s="603" t="str" cm="1">
        <f t="array" ref="L118">IF(F118=0,"",(IFERROR(VLOOKUP($D118&amp;F118&amp;$E118,CHOOSE({1,2},Emissionsfaktoren!$A$30:$A$504&amp;Emissionsfaktoren!$B$30:$B$504&amp;Emissionsfaktoren!$C$30:$C$504,Emissionsfaktoren!$E$30:$E$504),2,0),"")))</f>
        <v/>
      </c>
      <c r="M118" s="603" t="str" cm="1">
        <f t="array" ref="M118">IF(G118=0,"",(IFERROR(VLOOKUP($D118&amp;G118&amp;$E118,CHOOSE({1,2},Emissionsfaktoren!$A$30:$A$504&amp;Emissionsfaktoren!$B$30:$B$504&amp;Emissionsfaktoren!$C$30:$C$504,Emissionsfaktoren!$E$30:$E$504),2,0),"")))</f>
        <v/>
      </c>
      <c r="N118" s="603" t="str" cm="1">
        <f t="array" ref="N118">IF(H118=0,"",(IFERROR(VLOOKUP($D118&amp;H118&amp;$E118,CHOOSE({1,2},Emissionsfaktoren!$A$30:$A$504&amp;Emissionsfaktoren!$B$30:$B$504&amp;Emissionsfaktoren!$C$30:$C$504,Emissionsfaktoren!$E$30:$E$504),2,0),"")))</f>
        <v/>
      </c>
      <c r="O118" s="603" t="str" cm="1">
        <f t="array" ref="O118">IF(I118=0,"",(IFERROR(VLOOKUP($D118&amp;I118&amp;$E118,CHOOSE({1,2},Emissionsfaktoren!$A$30:$A$504&amp;Emissionsfaktoren!$B$30:$B$504&amp;Emissionsfaktoren!$C$30:$C$504,Emissionsfaktoren!$E$30:$E$504),2,0),"")))</f>
        <v/>
      </c>
      <c r="P118" s="603" t="str" cm="1">
        <f t="array" ref="P118">IF(J118=0,"",(IFERROR(VLOOKUP($D118&amp;J118&amp;$E118,CHOOSE({1,2},Emissionsfaktoren!$A$30:$A$504&amp;Emissionsfaktoren!$B$30:$B$504&amp;Emissionsfaktoren!$C$30:$C$504,Emissionsfaktoren!$E$30:$E$504),2,0),"")))</f>
        <v/>
      </c>
      <c r="Q118" s="651" t="str" cm="1">
        <f t="array" ref="Q118">IF(K118=0,"",(IFERROR(VLOOKUP($D118&amp;K118&amp;$E118,CHOOSE({1,2},Emissionsfaktoren!$A$30:$A$504&amp;Emissionsfaktoren!$B$30:$B$504&amp;Emissionsfaktoren!$C$30:$C$504,Emissionsfaktoren!$E$30:$E$504),2,0),"")))</f>
        <v/>
      </c>
      <c r="R118" s="340" t="str">
        <f>IFERROR(L118*'3.4 Anreise Dienstleistende'!D39,"")</f>
        <v/>
      </c>
      <c r="S118" s="340" t="str">
        <f>IFERROR(M118*'3.4 Anreise Dienstleistende'!E39,"")</f>
        <v/>
      </c>
      <c r="T118" s="340" t="str">
        <f>IFERROR(N118*'3.4 Anreise Dienstleistende'!F39,"")</f>
        <v/>
      </c>
      <c r="U118" s="340" t="str">
        <f>IFERROR(O118*'3.4 Anreise Dienstleistende'!G39,"")</f>
        <v/>
      </c>
      <c r="V118" s="340" t="str">
        <f>IFERROR(P118*'3.4 Anreise Dienstleistende'!H39,"")</f>
        <v/>
      </c>
      <c r="W118" s="341" t="str">
        <f>IFERROR(Q118*'3.4 Anreise Dienstleistende'!I39,"")</f>
        <v/>
      </c>
    </row>
    <row r="119" spans="1:23" ht="19.350000000000001" customHeight="1" thickBot="1" x14ac:dyDescent="0.25">
      <c r="A119" s="886"/>
      <c r="B119" s="891"/>
      <c r="C119" s="144" t="s">
        <v>288</v>
      </c>
      <c r="D119" s="144"/>
      <c r="E119" s="144" t="s">
        <v>516</v>
      </c>
      <c r="F119" s="428">
        <f>IF(_xlfn.MAXIFS(Emissionsfaktoren!$B$30:$B$599,Emissionsfaktoren!$B$30:$B$599,"&lt;="&amp;F$11,Emissionsfaktoren!$A$30:$A$599,$D119,Emissionsfaktoren!$C$30:$C$599,$E119)&gt;0,
_xlfn.MAXIFS(Emissionsfaktoren!$B$30:$B$599,Emissionsfaktoren!$B$30:$B$599,"&lt;="&amp;F$11,Emissionsfaktoren!$A$30:$A$599,$D119,Emissionsfaktoren!$C$30:$C$599,$E119),
_xlfn.MINIFS(Emissionsfaktoren!$B$30:$B$599,Emissionsfaktoren!$A$30:$A$599,$D119,Emissionsfaktoren!$C$30:$C$599,$E119))</f>
        <v>0</v>
      </c>
      <c r="G119" s="428">
        <f>IF(_xlfn.MAXIFS(Emissionsfaktoren!$B$30:$B$599,Emissionsfaktoren!$B$30:$B$599,"&lt;="&amp;G$11,Emissionsfaktoren!$A$30:$A$599,$D119,Emissionsfaktoren!$C$30:$C$599,$E119)&gt;0,
_xlfn.MAXIFS(Emissionsfaktoren!$B$30:$B$599,Emissionsfaktoren!$B$30:$B$599,"&lt;="&amp;G$11,Emissionsfaktoren!$A$30:$A$599,$D119,Emissionsfaktoren!$C$30:$C$599,$E119),
_xlfn.MINIFS(Emissionsfaktoren!$B$30:$B$599,Emissionsfaktoren!$A$30:$A$599,$D119,Emissionsfaktoren!$C$30:$C$599,$E119))</f>
        <v>0</v>
      </c>
      <c r="H119" s="428">
        <f>IF(_xlfn.MAXIFS(Emissionsfaktoren!$B$30:$B$599,Emissionsfaktoren!$B$30:$B$599,"&lt;="&amp;H$11,Emissionsfaktoren!$A$30:$A$599,$D119,Emissionsfaktoren!$C$30:$C$599,$E119)&gt;0,
_xlfn.MAXIFS(Emissionsfaktoren!$B$30:$B$599,Emissionsfaktoren!$B$30:$B$599,"&lt;="&amp;H$11,Emissionsfaktoren!$A$30:$A$599,$D119,Emissionsfaktoren!$C$30:$C$599,$E119),
_xlfn.MINIFS(Emissionsfaktoren!$B$30:$B$599,Emissionsfaktoren!$A$30:$A$599,$D119,Emissionsfaktoren!$C$30:$C$599,$E119))</f>
        <v>0</v>
      </c>
      <c r="I119" s="428">
        <f>IF(_xlfn.MAXIFS(Emissionsfaktoren!$B$30:$B$599,Emissionsfaktoren!$B$30:$B$599,"&lt;="&amp;I$11,Emissionsfaktoren!$A$30:$A$599,$D119,Emissionsfaktoren!$C$30:$C$599,$E119)&gt;0,
_xlfn.MAXIFS(Emissionsfaktoren!$B$30:$B$599,Emissionsfaktoren!$B$30:$B$599,"&lt;="&amp;I$11,Emissionsfaktoren!$A$30:$A$599,$D119,Emissionsfaktoren!$C$30:$C$599,$E119),
_xlfn.MINIFS(Emissionsfaktoren!$B$30:$B$599,Emissionsfaktoren!$A$30:$A$599,$D119,Emissionsfaktoren!$C$30:$C$599,$E119))</f>
        <v>0</v>
      </c>
      <c r="J119" s="428">
        <f>IF(_xlfn.MAXIFS(Emissionsfaktoren!$B$30:$B$599,Emissionsfaktoren!$B$30:$B$599,"&lt;="&amp;J$11,Emissionsfaktoren!$A$30:$A$599,$D119,Emissionsfaktoren!$C$30:$C$599,$E119)&gt;0,
_xlfn.MAXIFS(Emissionsfaktoren!$B$30:$B$599,Emissionsfaktoren!$B$30:$B$599,"&lt;="&amp;J$11,Emissionsfaktoren!$A$30:$A$599,$D119,Emissionsfaktoren!$C$30:$C$599,$E119),
_xlfn.MINIFS(Emissionsfaktoren!$B$30:$B$599,Emissionsfaktoren!$A$30:$A$599,$D119,Emissionsfaktoren!$C$30:$C$599,$E119))</f>
        <v>0</v>
      </c>
      <c r="K119" s="602">
        <f>IF(_xlfn.MAXIFS(Emissionsfaktoren!$B$30:$B$599,Emissionsfaktoren!$B$30:$B$599,"&lt;="&amp;K$11,Emissionsfaktoren!$A$30:$A$599,$D119,Emissionsfaktoren!$C$30:$C$599,$E119)&gt;0,
_xlfn.MAXIFS(Emissionsfaktoren!$B$30:$B$599,Emissionsfaktoren!$B$30:$B$599,"&lt;="&amp;K$11,Emissionsfaktoren!$A$30:$A$599,$D119,Emissionsfaktoren!$C$30:$C$599,$E119),
_xlfn.MINIFS(Emissionsfaktoren!$B$30:$B$599,Emissionsfaktoren!$A$30:$A$599,$D119,Emissionsfaktoren!$C$30:$C$599,$E119))</f>
        <v>0</v>
      </c>
      <c r="L119" s="604" t="str" cm="1">
        <f t="array" ref="L119">IF(F119=0,"",(IFERROR(VLOOKUP($D119&amp;F119&amp;$E119,CHOOSE({1,2},Emissionsfaktoren!$A$30:$A$504&amp;Emissionsfaktoren!$B$30:$B$504&amp;Emissionsfaktoren!$C$30:$C$504,Emissionsfaktoren!$E$30:$E$504),2,0),"")))</f>
        <v/>
      </c>
      <c r="M119" s="604" t="str" cm="1">
        <f t="array" ref="M119">IF(G119=0,"",(IFERROR(VLOOKUP($D119&amp;G119&amp;$E119,CHOOSE({1,2},Emissionsfaktoren!$A$30:$A$504&amp;Emissionsfaktoren!$B$30:$B$504&amp;Emissionsfaktoren!$C$30:$C$504,Emissionsfaktoren!$E$30:$E$504),2,0),"")))</f>
        <v/>
      </c>
      <c r="N119" s="646" t="str" cm="1">
        <f t="array" ref="N119">IF(H119=0,"",(IFERROR(VLOOKUP($D119&amp;H119&amp;$E119,CHOOSE({1,2},Emissionsfaktoren!$A$30:$A$504&amp;Emissionsfaktoren!$B$30:$B$504&amp;Emissionsfaktoren!$C$30:$C$504,Emissionsfaktoren!$E$30:$E$504),2,0),"")))</f>
        <v/>
      </c>
      <c r="O119" s="604" t="str" cm="1">
        <f t="array" ref="O119">IF(I119=0,"",(IFERROR(VLOOKUP($D119&amp;I119&amp;$E119,CHOOSE({1,2},Emissionsfaktoren!$A$30:$A$504&amp;Emissionsfaktoren!$B$30:$B$504&amp;Emissionsfaktoren!$C$30:$C$504,Emissionsfaktoren!$E$30:$E$504),2,0),"")))</f>
        <v/>
      </c>
      <c r="P119" s="604" t="str" cm="1">
        <f t="array" ref="P119">IF(J119=0,"",(IFERROR(VLOOKUP($D119&amp;J119&amp;$E119,CHOOSE({1,2},Emissionsfaktoren!$A$30:$A$504&amp;Emissionsfaktoren!$B$30:$B$504&amp;Emissionsfaktoren!$C$30:$C$504,Emissionsfaktoren!$E$30:$E$504),2,0),"")))</f>
        <v/>
      </c>
      <c r="Q119" s="652" t="str" cm="1">
        <f t="array" ref="Q119">IF(K119=0,"",(IFERROR(VLOOKUP($D119&amp;K119&amp;$E119,CHOOSE({1,2},Emissionsfaktoren!$A$30:$A$504&amp;Emissionsfaktoren!$B$30:$B$504&amp;Emissionsfaktoren!$C$30:$C$504,Emissionsfaktoren!$E$30:$E$504),2,0),"")))</f>
        <v/>
      </c>
      <c r="R119" s="430" t="str">
        <f>IFERROR(L119*'3.4 Anreise Dienstleistende'!D40,"")</f>
        <v/>
      </c>
      <c r="S119" s="640" t="str">
        <f>IFERROR(M119*'3.4 Anreise Dienstleistende'!E40,"")</f>
        <v/>
      </c>
      <c r="T119" s="640" t="str">
        <f>IFERROR(N119*'3.4 Anreise Dienstleistende'!F40,"")</f>
        <v/>
      </c>
      <c r="U119" s="640" t="str">
        <f>IFERROR(O119*'3.4 Anreise Dienstleistende'!G40,"")</f>
        <v/>
      </c>
      <c r="V119" s="640" t="str">
        <f>IFERROR(P119*'3.4 Anreise Dienstleistende'!H40,"")</f>
        <v/>
      </c>
      <c r="W119" s="431" t="str">
        <f>IFERROR(Q119*'3.4 Anreise Dienstleistende'!I40,"")</f>
        <v/>
      </c>
    </row>
    <row r="120" spans="1:23" ht="19.350000000000001" customHeight="1" x14ac:dyDescent="0.2">
      <c r="A120" s="886"/>
      <c r="B120" s="857" t="s">
        <v>536</v>
      </c>
      <c r="C120" s="317" t="s">
        <v>259</v>
      </c>
      <c r="D120" s="317"/>
      <c r="E120" s="317" t="s">
        <v>516</v>
      </c>
      <c r="F120" s="419">
        <f>IF(_xlfn.MAXIFS(Emissionsfaktoren!$B$30:$B$599,Emissionsfaktoren!$B$30:$B$599,"&lt;="&amp;F$11,Emissionsfaktoren!$A$30:$A$599,$D120,Emissionsfaktoren!$C$30:$C$599,$E120)&gt;0,
_xlfn.MAXIFS(Emissionsfaktoren!$B$30:$B$599,Emissionsfaktoren!$B$30:$B$599,"&lt;="&amp;F$11,Emissionsfaktoren!$A$30:$A$599,$D120,Emissionsfaktoren!$C$30:$C$599,$E120),
_xlfn.MINIFS(Emissionsfaktoren!$B$30:$B$599,Emissionsfaktoren!$A$30:$A$599,$D120,Emissionsfaktoren!$C$30:$C$599,$E120))</f>
        <v>0</v>
      </c>
      <c r="G120" s="419">
        <f>IF(_xlfn.MAXIFS(Emissionsfaktoren!$B$30:$B$599,Emissionsfaktoren!$B$30:$B$599,"&lt;="&amp;G$11,Emissionsfaktoren!$A$30:$A$599,$D120,Emissionsfaktoren!$C$30:$C$599,$E120)&gt;0,
_xlfn.MAXIFS(Emissionsfaktoren!$B$30:$B$599,Emissionsfaktoren!$B$30:$B$599,"&lt;="&amp;G$11,Emissionsfaktoren!$A$30:$A$599,$D120,Emissionsfaktoren!$C$30:$C$599,$E120),
_xlfn.MINIFS(Emissionsfaktoren!$B$30:$B$599,Emissionsfaktoren!$A$30:$A$599,$D120,Emissionsfaktoren!$C$30:$C$599,$E120))</f>
        <v>0</v>
      </c>
      <c r="H120" s="419">
        <f>IF(_xlfn.MAXIFS(Emissionsfaktoren!$B$30:$B$599,Emissionsfaktoren!$B$30:$B$599,"&lt;="&amp;H$11,Emissionsfaktoren!$A$30:$A$599,$D120,Emissionsfaktoren!$C$30:$C$599,$E120)&gt;0,
_xlfn.MAXIFS(Emissionsfaktoren!$B$30:$B$599,Emissionsfaktoren!$B$30:$B$599,"&lt;="&amp;H$11,Emissionsfaktoren!$A$30:$A$599,$D120,Emissionsfaktoren!$C$30:$C$599,$E120),
_xlfn.MINIFS(Emissionsfaktoren!$B$30:$B$599,Emissionsfaktoren!$A$30:$A$599,$D120,Emissionsfaktoren!$C$30:$C$599,$E120))</f>
        <v>0</v>
      </c>
      <c r="I120" s="419">
        <f>IF(_xlfn.MAXIFS(Emissionsfaktoren!$B$30:$B$599,Emissionsfaktoren!$B$30:$B$599,"&lt;="&amp;I$11,Emissionsfaktoren!$A$30:$A$599,$D120,Emissionsfaktoren!$C$30:$C$599,$E120)&gt;0,
_xlfn.MAXIFS(Emissionsfaktoren!$B$30:$B$599,Emissionsfaktoren!$B$30:$B$599,"&lt;="&amp;I$11,Emissionsfaktoren!$A$30:$A$599,$D120,Emissionsfaktoren!$C$30:$C$599,$E120),
_xlfn.MINIFS(Emissionsfaktoren!$B$30:$B$599,Emissionsfaktoren!$A$30:$A$599,$D120,Emissionsfaktoren!$C$30:$C$599,$E120))</f>
        <v>0</v>
      </c>
      <c r="J120" s="419">
        <f>IF(_xlfn.MAXIFS(Emissionsfaktoren!$B$30:$B$599,Emissionsfaktoren!$B$30:$B$599,"&lt;="&amp;J$11,Emissionsfaktoren!$A$30:$A$599,$D120,Emissionsfaktoren!$C$30:$C$599,$E120)&gt;0,
_xlfn.MAXIFS(Emissionsfaktoren!$B$30:$B$599,Emissionsfaktoren!$B$30:$B$599,"&lt;="&amp;J$11,Emissionsfaktoren!$A$30:$A$599,$D120,Emissionsfaktoren!$C$30:$C$599,$E120),
_xlfn.MINIFS(Emissionsfaktoren!$B$30:$B$599,Emissionsfaktoren!$A$30:$A$599,$D120,Emissionsfaktoren!$C$30:$C$599,$E120))</f>
        <v>0</v>
      </c>
      <c r="K120" s="598">
        <f>IF(_xlfn.MAXIFS(Emissionsfaktoren!$B$30:$B$599,Emissionsfaktoren!$B$30:$B$599,"&lt;="&amp;K$11,Emissionsfaktoren!$A$30:$A$599,$D120,Emissionsfaktoren!$C$30:$C$599,$E120)&gt;0,
_xlfn.MAXIFS(Emissionsfaktoren!$B$30:$B$599,Emissionsfaktoren!$B$30:$B$599,"&lt;="&amp;K$11,Emissionsfaktoren!$A$30:$A$599,$D120,Emissionsfaktoren!$C$30:$C$599,$E120),
_xlfn.MINIFS(Emissionsfaktoren!$B$30:$B$599,Emissionsfaktoren!$A$30:$A$599,$D120,Emissionsfaktoren!$C$30:$C$599,$E120))</f>
        <v>0</v>
      </c>
      <c r="L120" s="603" t="str" cm="1">
        <f t="array" ref="L120">IF(F120=0,"",(IFERROR(VLOOKUP($D120&amp;F120&amp;$E120,CHOOSE({1,2},Emissionsfaktoren!$A$30:$A$504&amp;Emissionsfaktoren!$B$30:$B$504&amp;Emissionsfaktoren!$C$30:$C$504,Emissionsfaktoren!$E$30:$E$504),2,0),"")))</f>
        <v/>
      </c>
      <c r="M120" s="603" t="str" cm="1">
        <f t="array" ref="M120">IF(G120=0,"",(IFERROR(VLOOKUP($D120&amp;G120&amp;$E120,CHOOSE({1,2},Emissionsfaktoren!$A$30:$A$504&amp;Emissionsfaktoren!$B$30:$B$504&amp;Emissionsfaktoren!$C$30:$C$504,Emissionsfaktoren!$E$30:$E$504),2,0),"")))</f>
        <v/>
      </c>
      <c r="N120" s="603" t="str" cm="1">
        <f t="array" ref="N120">IF(H120=0,"",(IFERROR(VLOOKUP($D120&amp;H120&amp;$E120,CHOOSE({1,2},Emissionsfaktoren!$A$30:$A$504&amp;Emissionsfaktoren!$B$30:$B$504&amp;Emissionsfaktoren!$C$30:$C$504,Emissionsfaktoren!$E$30:$E$504),2,0),"")))</f>
        <v/>
      </c>
      <c r="O120" s="603" t="str" cm="1">
        <f t="array" ref="O120">IF(I120=0,"",(IFERROR(VLOOKUP($D120&amp;I120&amp;$E120,CHOOSE({1,2},Emissionsfaktoren!$A$30:$A$504&amp;Emissionsfaktoren!$B$30:$B$504&amp;Emissionsfaktoren!$C$30:$C$504,Emissionsfaktoren!$E$30:$E$504),2,0),"")))</f>
        <v/>
      </c>
      <c r="P120" s="603" t="str" cm="1">
        <f t="array" ref="P120">IF(J120=0,"",(IFERROR(VLOOKUP($D120&amp;J120&amp;$E120,CHOOSE({1,2},Emissionsfaktoren!$A$30:$A$504&amp;Emissionsfaktoren!$B$30:$B$504&amp;Emissionsfaktoren!$C$30:$C$504,Emissionsfaktoren!$E$30:$E$504),2,0),"")))</f>
        <v/>
      </c>
      <c r="Q120" s="651" t="str" cm="1">
        <f t="array" ref="Q120">IF(K120=0,"",(IFERROR(VLOOKUP($D120&amp;K120&amp;$E120,CHOOSE({1,2},Emissionsfaktoren!$A$30:$A$504&amp;Emissionsfaktoren!$B$30:$B$504&amp;Emissionsfaktoren!$C$30:$C$504,Emissionsfaktoren!$E$30:$E$504),2,0),"")))</f>
        <v/>
      </c>
      <c r="R120" s="420" t="str">
        <f>IFERROR(L120*'3.4 Transport (vorgelagert)'!C15,"")</f>
        <v/>
      </c>
      <c r="S120" s="641" t="str">
        <f>IFERROR(M120*'3.4 Transport (vorgelagert)'!D15,"")</f>
        <v/>
      </c>
      <c r="T120" s="641" t="str">
        <f>IFERROR(N120*'3.4 Transport (vorgelagert)'!E15,"")</f>
        <v/>
      </c>
      <c r="U120" s="641" t="str">
        <f>IFERROR(O120*'3.4 Transport (vorgelagert)'!F15,"")</f>
        <v/>
      </c>
      <c r="V120" s="641" t="str">
        <f>IFERROR(P120*'3.4 Transport (vorgelagert)'!G15,"")</f>
        <v/>
      </c>
      <c r="W120" s="427" t="str">
        <f>IFERROR(Q120*'3.4 Transport (vorgelagert)'!H15,"")</f>
        <v/>
      </c>
    </row>
    <row r="121" spans="1:23" ht="19.350000000000001" customHeight="1" x14ac:dyDescent="0.2">
      <c r="A121" s="886"/>
      <c r="B121" s="857"/>
      <c r="C121" s="140" t="s">
        <v>261</v>
      </c>
      <c r="D121" s="140"/>
      <c r="E121" s="140" t="s">
        <v>516</v>
      </c>
      <c r="F121" s="393">
        <f>IF(_xlfn.MAXIFS(Emissionsfaktoren!$B$30:$B$599,Emissionsfaktoren!$B$30:$B$599,"&lt;="&amp;F$11,Emissionsfaktoren!$A$30:$A$599,$D121,Emissionsfaktoren!$C$30:$C$599,$E121)&gt;0,
_xlfn.MAXIFS(Emissionsfaktoren!$B$30:$B$599,Emissionsfaktoren!$B$30:$B$599,"&lt;="&amp;F$11,Emissionsfaktoren!$A$30:$A$599,$D121,Emissionsfaktoren!$C$30:$C$599,$E121),
_xlfn.MINIFS(Emissionsfaktoren!$B$30:$B$599,Emissionsfaktoren!$A$30:$A$599,$D121,Emissionsfaktoren!$C$30:$C$599,$E121))</f>
        <v>0</v>
      </c>
      <c r="G121" s="393">
        <f>IF(_xlfn.MAXIFS(Emissionsfaktoren!$B$30:$B$599,Emissionsfaktoren!$B$30:$B$599,"&lt;="&amp;G$11,Emissionsfaktoren!$A$30:$A$599,$D121,Emissionsfaktoren!$C$30:$C$599,$E121)&gt;0,
_xlfn.MAXIFS(Emissionsfaktoren!$B$30:$B$599,Emissionsfaktoren!$B$30:$B$599,"&lt;="&amp;G$11,Emissionsfaktoren!$A$30:$A$599,$D121,Emissionsfaktoren!$C$30:$C$599,$E121),
_xlfn.MINIFS(Emissionsfaktoren!$B$30:$B$599,Emissionsfaktoren!$A$30:$A$599,$D121,Emissionsfaktoren!$C$30:$C$599,$E121))</f>
        <v>0</v>
      </c>
      <c r="H121" s="393">
        <f>IF(_xlfn.MAXIFS(Emissionsfaktoren!$B$30:$B$599,Emissionsfaktoren!$B$30:$B$599,"&lt;="&amp;H$11,Emissionsfaktoren!$A$30:$A$599,$D121,Emissionsfaktoren!$C$30:$C$599,$E121)&gt;0,
_xlfn.MAXIFS(Emissionsfaktoren!$B$30:$B$599,Emissionsfaktoren!$B$30:$B$599,"&lt;="&amp;H$11,Emissionsfaktoren!$A$30:$A$599,$D121,Emissionsfaktoren!$C$30:$C$599,$E121),
_xlfn.MINIFS(Emissionsfaktoren!$B$30:$B$599,Emissionsfaktoren!$A$30:$A$599,$D121,Emissionsfaktoren!$C$30:$C$599,$E121))</f>
        <v>0</v>
      </c>
      <c r="I121" s="393">
        <f>IF(_xlfn.MAXIFS(Emissionsfaktoren!$B$30:$B$599,Emissionsfaktoren!$B$30:$B$599,"&lt;="&amp;I$11,Emissionsfaktoren!$A$30:$A$599,$D121,Emissionsfaktoren!$C$30:$C$599,$E121)&gt;0,
_xlfn.MAXIFS(Emissionsfaktoren!$B$30:$B$599,Emissionsfaktoren!$B$30:$B$599,"&lt;="&amp;I$11,Emissionsfaktoren!$A$30:$A$599,$D121,Emissionsfaktoren!$C$30:$C$599,$E121),
_xlfn.MINIFS(Emissionsfaktoren!$B$30:$B$599,Emissionsfaktoren!$A$30:$A$599,$D121,Emissionsfaktoren!$C$30:$C$599,$E121))</f>
        <v>0</v>
      </c>
      <c r="J121" s="393">
        <f>IF(_xlfn.MAXIFS(Emissionsfaktoren!$B$30:$B$599,Emissionsfaktoren!$B$30:$B$599,"&lt;="&amp;J$11,Emissionsfaktoren!$A$30:$A$599,$D121,Emissionsfaktoren!$C$30:$C$599,$E121)&gt;0,
_xlfn.MAXIFS(Emissionsfaktoren!$B$30:$B$599,Emissionsfaktoren!$B$30:$B$599,"&lt;="&amp;J$11,Emissionsfaktoren!$A$30:$A$599,$D121,Emissionsfaktoren!$C$30:$C$599,$E121),
_xlfn.MINIFS(Emissionsfaktoren!$B$30:$B$599,Emissionsfaktoren!$A$30:$A$599,$D121,Emissionsfaktoren!$C$30:$C$599,$E121))</f>
        <v>0</v>
      </c>
      <c r="K121" s="599">
        <f>IF(_xlfn.MAXIFS(Emissionsfaktoren!$B$30:$B$599,Emissionsfaktoren!$B$30:$B$599,"&lt;="&amp;K$11,Emissionsfaktoren!$A$30:$A$599,$D121,Emissionsfaktoren!$C$30:$C$599,$E121)&gt;0,
_xlfn.MAXIFS(Emissionsfaktoren!$B$30:$B$599,Emissionsfaktoren!$B$30:$B$599,"&lt;="&amp;K$11,Emissionsfaktoren!$A$30:$A$599,$D121,Emissionsfaktoren!$C$30:$C$599,$E121),
_xlfn.MINIFS(Emissionsfaktoren!$B$30:$B$599,Emissionsfaktoren!$A$30:$A$599,$D121,Emissionsfaktoren!$C$30:$C$599,$E121))</f>
        <v>0</v>
      </c>
      <c r="L121" s="603" t="str" cm="1">
        <f t="array" ref="L121">IF(F121=0,"",(IFERROR(VLOOKUP($D121&amp;F121&amp;$E121,CHOOSE({1,2},Emissionsfaktoren!$A$30:$A$504&amp;Emissionsfaktoren!$B$30:$B$504&amp;Emissionsfaktoren!$C$30:$C$504,Emissionsfaktoren!$E$30:$E$504),2,0),"")))</f>
        <v/>
      </c>
      <c r="M121" s="603" t="str" cm="1">
        <f t="array" ref="M121">IF(G121=0,"",(IFERROR(VLOOKUP($D121&amp;G121&amp;$E121,CHOOSE({1,2},Emissionsfaktoren!$A$30:$A$504&amp;Emissionsfaktoren!$B$30:$B$504&amp;Emissionsfaktoren!$C$30:$C$504,Emissionsfaktoren!$E$30:$E$504),2,0),"")))</f>
        <v/>
      </c>
      <c r="N121" s="603" t="str" cm="1">
        <f t="array" ref="N121">IF(H121=0,"",(IFERROR(VLOOKUP($D121&amp;H121&amp;$E121,CHOOSE({1,2},Emissionsfaktoren!$A$30:$A$504&amp;Emissionsfaktoren!$B$30:$B$504&amp;Emissionsfaktoren!$C$30:$C$504,Emissionsfaktoren!$E$30:$E$504),2,0),"")))</f>
        <v/>
      </c>
      <c r="O121" s="603" t="str" cm="1">
        <f t="array" ref="O121">IF(I121=0,"",(IFERROR(VLOOKUP($D121&amp;I121&amp;$E121,CHOOSE({1,2},Emissionsfaktoren!$A$30:$A$504&amp;Emissionsfaktoren!$B$30:$B$504&amp;Emissionsfaktoren!$C$30:$C$504,Emissionsfaktoren!$E$30:$E$504),2,0),"")))</f>
        <v/>
      </c>
      <c r="P121" s="603" t="str" cm="1">
        <f t="array" ref="P121">IF(J121=0,"",(IFERROR(VLOOKUP($D121&amp;J121&amp;$E121,CHOOSE({1,2},Emissionsfaktoren!$A$30:$A$504&amp;Emissionsfaktoren!$B$30:$B$504&amp;Emissionsfaktoren!$C$30:$C$504,Emissionsfaktoren!$E$30:$E$504),2,0),"")))</f>
        <v/>
      </c>
      <c r="Q121" s="651" t="str" cm="1">
        <f t="array" ref="Q121">IF(K121=0,"",(IFERROR(VLOOKUP($D121&amp;K121&amp;$E121,CHOOSE({1,2},Emissionsfaktoren!$A$30:$A$504&amp;Emissionsfaktoren!$B$30:$B$504&amp;Emissionsfaktoren!$C$30:$C$504,Emissionsfaktoren!$E$30:$E$504),2,0),"")))</f>
        <v/>
      </c>
      <c r="R121" s="420" t="str">
        <f>IFERROR(L121*'3.4 Transport (vorgelagert)'!C16,"")</f>
        <v/>
      </c>
      <c r="S121" s="641" t="str">
        <f>IFERROR(M121*'3.4 Transport (vorgelagert)'!D16,"")</f>
        <v/>
      </c>
      <c r="T121" s="641" t="str">
        <f>IFERROR(N121*'3.4 Transport (vorgelagert)'!E16,"")</f>
        <v/>
      </c>
      <c r="U121" s="641" t="str">
        <f>IFERROR(O121*'3.4 Transport (vorgelagert)'!F16,"")</f>
        <v/>
      </c>
      <c r="V121" s="641" t="str">
        <f>IFERROR(P121*'3.4 Transport (vorgelagert)'!G16,"")</f>
        <v/>
      </c>
      <c r="W121" s="434" t="str">
        <f>IFERROR(Q121*'3.4 Transport (vorgelagert)'!H16,"")</f>
        <v/>
      </c>
    </row>
    <row r="122" spans="1:23" ht="19.350000000000001" customHeight="1" x14ac:dyDescent="0.2">
      <c r="A122" s="886"/>
      <c r="B122" s="857"/>
      <c r="C122" s="140" t="s">
        <v>263</v>
      </c>
      <c r="D122" s="140"/>
      <c r="E122" s="140" t="s">
        <v>516</v>
      </c>
      <c r="F122" s="393">
        <f>IF(_xlfn.MAXIFS(Emissionsfaktoren!$B$30:$B$599,Emissionsfaktoren!$B$30:$B$599,"&lt;="&amp;F$11,Emissionsfaktoren!$A$30:$A$599,$D122,Emissionsfaktoren!$C$30:$C$599,$E122)&gt;0,
_xlfn.MAXIFS(Emissionsfaktoren!$B$30:$B$599,Emissionsfaktoren!$B$30:$B$599,"&lt;="&amp;F$11,Emissionsfaktoren!$A$30:$A$599,$D122,Emissionsfaktoren!$C$30:$C$599,$E122),
_xlfn.MINIFS(Emissionsfaktoren!$B$30:$B$599,Emissionsfaktoren!$A$30:$A$599,$D122,Emissionsfaktoren!$C$30:$C$599,$E122))</f>
        <v>0</v>
      </c>
      <c r="G122" s="393">
        <f>IF(_xlfn.MAXIFS(Emissionsfaktoren!$B$30:$B$599,Emissionsfaktoren!$B$30:$B$599,"&lt;="&amp;G$11,Emissionsfaktoren!$A$30:$A$599,$D122,Emissionsfaktoren!$C$30:$C$599,$E122)&gt;0,
_xlfn.MAXIFS(Emissionsfaktoren!$B$30:$B$599,Emissionsfaktoren!$B$30:$B$599,"&lt;="&amp;G$11,Emissionsfaktoren!$A$30:$A$599,$D122,Emissionsfaktoren!$C$30:$C$599,$E122),
_xlfn.MINIFS(Emissionsfaktoren!$B$30:$B$599,Emissionsfaktoren!$A$30:$A$599,$D122,Emissionsfaktoren!$C$30:$C$599,$E122))</f>
        <v>0</v>
      </c>
      <c r="H122" s="393">
        <f>IF(_xlfn.MAXIFS(Emissionsfaktoren!$B$30:$B$599,Emissionsfaktoren!$B$30:$B$599,"&lt;="&amp;H$11,Emissionsfaktoren!$A$30:$A$599,$D122,Emissionsfaktoren!$C$30:$C$599,$E122)&gt;0,
_xlfn.MAXIFS(Emissionsfaktoren!$B$30:$B$599,Emissionsfaktoren!$B$30:$B$599,"&lt;="&amp;H$11,Emissionsfaktoren!$A$30:$A$599,$D122,Emissionsfaktoren!$C$30:$C$599,$E122),
_xlfn.MINIFS(Emissionsfaktoren!$B$30:$B$599,Emissionsfaktoren!$A$30:$A$599,$D122,Emissionsfaktoren!$C$30:$C$599,$E122))</f>
        <v>0</v>
      </c>
      <c r="I122" s="393">
        <f>IF(_xlfn.MAXIFS(Emissionsfaktoren!$B$30:$B$599,Emissionsfaktoren!$B$30:$B$599,"&lt;="&amp;I$11,Emissionsfaktoren!$A$30:$A$599,$D122,Emissionsfaktoren!$C$30:$C$599,$E122)&gt;0,
_xlfn.MAXIFS(Emissionsfaktoren!$B$30:$B$599,Emissionsfaktoren!$B$30:$B$599,"&lt;="&amp;I$11,Emissionsfaktoren!$A$30:$A$599,$D122,Emissionsfaktoren!$C$30:$C$599,$E122),
_xlfn.MINIFS(Emissionsfaktoren!$B$30:$B$599,Emissionsfaktoren!$A$30:$A$599,$D122,Emissionsfaktoren!$C$30:$C$599,$E122))</f>
        <v>0</v>
      </c>
      <c r="J122" s="393">
        <f>IF(_xlfn.MAXIFS(Emissionsfaktoren!$B$30:$B$599,Emissionsfaktoren!$B$30:$B$599,"&lt;="&amp;J$11,Emissionsfaktoren!$A$30:$A$599,$D122,Emissionsfaktoren!$C$30:$C$599,$E122)&gt;0,
_xlfn.MAXIFS(Emissionsfaktoren!$B$30:$B$599,Emissionsfaktoren!$B$30:$B$599,"&lt;="&amp;J$11,Emissionsfaktoren!$A$30:$A$599,$D122,Emissionsfaktoren!$C$30:$C$599,$E122),
_xlfn.MINIFS(Emissionsfaktoren!$B$30:$B$599,Emissionsfaktoren!$A$30:$A$599,$D122,Emissionsfaktoren!$C$30:$C$599,$E122))</f>
        <v>0</v>
      </c>
      <c r="K122" s="599">
        <f>IF(_xlfn.MAXIFS(Emissionsfaktoren!$B$30:$B$599,Emissionsfaktoren!$B$30:$B$599,"&lt;="&amp;K$11,Emissionsfaktoren!$A$30:$A$599,$D122,Emissionsfaktoren!$C$30:$C$599,$E122)&gt;0,
_xlfn.MAXIFS(Emissionsfaktoren!$B$30:$B$599,Emissionsfaktoren!$B$30:$B$599,"&lt;="&amp;K$11,Emissionsfaktoren!$A$30:$A$599,$D122,Emissionsfaktoren!$C$30:$C$599,$E122),
_xlfn.MINIFS(Emissionsfaktoren!$B$30:$B$599,Emissionsfaktoren!$A$30:$A$599,$D122,Emissionsfaktoren!$C$30:$C$599,$E122))</f>
        <v>0</v>
      </c>
      <c r="L122" s="603" t="str" cm="1">
        <f t="array" ref="L122">IF(F122=0,"",(IFERROR(VLOOKUP($D122&amp;F122&amp;$E122,CHOOSE({1,2},Emissionsfaktoren!$A$30:$A$504&amp;Emissionsfaktoren!$B$30:$B$504&amp;Emissionsfaktoren!$C$30:$C$504,Emissionsfaktoren!$E$30:$E$504),2,0),"")))</f>
        <v/>
      </c>
      <c r="M122" s="603" t="str" cm="1">
        <f t="array" ref="M122">IF(G122=0,"",(IFERROR(VLOOKUP($D122&amp;G122&amp;$E122,CHOOSE({1,2},Emissionsfaktoren!$A$30:$A$504&amp;Emissionsfaktoren!$B$30:$B$504&amp;Emissionsfaktoren!$C$30:$C$504,Emissionsfaktoren!$E$30:$E$504),2,0),"")))</f>
        <v/>
      </c>
      <c r="N122" s="603" t="str" cm="1">
        <f t="array" ref="N122">IF(H122=0,"",(IFERROR(VLOOKUP($D122&amp;H122&amp;$E122,CHOOSE({1,2},Emissionsfaktoren!$A$30:$A$504&amp;Emissionsfaktoren!$B$30:$B$504&amp;Emissionsfaktoren!$C$30:$C$504,Emissionsfaktoren!$E$30:$E$504),2,0),"")))</f>
        <v/>
      </c>
      <c r="O122" s="603" t="str" cm="1">
        <f t="array" ref="O122">IF(I122=0,"",(IFERROR(VLOOKUP($D122&amp;I122&amp;$E122,CHOOSE({1,2},Emissionsfaktoren!$A$30:$A$504&amp;Emissionsfaktoren!$B$30:$B$504&amp;Emissionsfaktoren!$C$30:$C$504,Emissionsfaktoren!$E$30:$E$504),2,0),"")))</f>
        <v/>
      </c>
      <c r="P122" s="603" t="str" cm="1">
        <f t="array" ref="P122">IF(J122=0,"",(IFERROR(VLOOKUP($D122&amp;J122&amp;$E122,CHOOSE({1,2},Emissionsfaktoren!$A$30:$A$504&amp;Emissionsfaktoren!$B$30:$B$504&amp;Emissionsfaktoren!$C$30:$C$504,Emissionsfaktoren!$E$30:$E$504),2,0),"")))</f>
        <v/>
      </c>
      <c r="Q122" s="651" t="str" cm="1">
        <f t="array" ref="Q122">IF(K122=0,"",(IFERROR(VLOOKUP($D122&amp;K122&amp;$E122,CHOOSE({1,2},Emissionsfaktoren!$A$30:$A$504&amp;Emissionsfaktoren!$B$30:$B$504&amp;Emissionsfaktoren!$C$30:$C$504,Emissionsfaktoren!$E$30:$E$504),2,0),"")))</f>
        <v/>
      </c>
      <c r="R122" s="420" t="str">
        <f>IFERROR(L122*'3.4 Transport (vorgelagert)'!C17,"")</f>
        <v/>
      </c>
      <c r="S122" s="641" t="str">
        <f>IFERROR(M122*'3.4 Transport (vorgelagert)'!D17,"")</f>
        <v/>
      </c>
      <c r="T122" s="641" t="str">
        <f>IFERROR(N122*'3.4 Transport (vorgelagert)'!E17,"")</f>
        <v/>
      </c>
      <c r="U122" s="641" t="str">
        <f>IFERROR(O122*'3.4 Transport (vorgelagert)'!F17,"")</f>
        <v/>
      </c>
      <c r="V122" s="641" t="str">
        <f>IFERROR(P122*'3.4 Transport (vorgelagert)'!G17,"")</f>
        <v/>
      </c>
      <c r="W122" s="434" t="str">
        <f>IFERROR(Q122*'3.4 Transport (vorgelagert)'!H17,"")</f>
        <v/>
      </c>
    </row>
    <row r="123" spans="1:23" ht="19.350000000000001" customHeight="1" x14ac:dyDescent="0.2">
      <c r="A123" s="886"/>
      <c r="B123" s="857"/>
      <c r="C123" s="140" t="s">
        <v>262</v>
      </c>
      <c r="D123" s="140"/>
      <c r="E123" s="140" t="s">
        <v>516</v>
      </c>
      <c r="F123" s="393">
        <f>IF(_xlfn.MAXIFS(Emissionsfaktoren!$B$30:$B$599,Emissionsfaktoren!$B$30:$B$599,"&lt;="&amp;F$11,Emissionsfaktoren!$A$30:$A$599,$D123,Emissionsfaktoren!$C$30:$C$599,$E123)&gt;0,
_xlfn.MAXIFS(Emissionsfaktoren!$B$30:$B$599,Emissionsfaktoren!$B$30:$B$599,"&lt;="&amp;F$11,Emissionsfaktoren!$A$30:$A$599,$D123,Emissionsfaktoren!$C$30:$C$599,$E123),
_xlfn.MINIFS(Emissionsfaktoren!$B$30:$B$599,Emissionsfaktoren!$A$30:$A$599,$D123,Emissionsfaktoren!$C$30:$C$599,$E123))</f>
        <v>0</v>
      </c>
      <c r="G123" s="393">
        <f>IF(_xlfn.MAXIFS(Emissionsfaktoren!$B$30:$B$599,Emissionsfaktoren!$B$30:$B$599,"&lt;="&amp;G$11,Emissionsfaktoren!$A$30:$A$599,$D123,Emissionsfaktoren!$C$30:$C$599,$E123)&gt;0,
_xlfn.MAXIFS(Emissionsfaktoren!$B$30:$B$599,Emissionsfaktoren!$B$30:$B$599,"&lt;="&amp;G$11,Emissionsfaktoren!$A$30:$A$599,$D123,Emissionsfaktoren!$C$30:$C$599,$E123),
_xlfn.MINIFS(Emissionsfaktoren!$B$30:$B$599,Emissionsfaktoren!$A$30:$A$599,$D123,Emissionsfaktoren!$C$30:$C$599,$E123))</f>
        <v>0</v>
      </c>
      <c r="H123" s="393">
        <f>IF(_xlfn.MAXIFS(Emissionsfaktoren!$B$30:$B$599,Emissionsfaktoren!$B$30:$B$599,"&lt;="&amp;H$11,Emissionsfaktoren!$A$30:$A$599,$D123,Emissionsfaktoren!$C$30:$C$599,$E123)&gt;0,
_xlfn.MAXIFS(Emissionsfaktoren!$B$30:$B$599,Emissionsfaktoren!$B$30:$B$599,"&lt;="&amp;H$11,Emissionsfaktoren!$A$30:$A$599,$D123,Emissionsfaktoren!$C$30:$C$599,$E123),
_xlfn.MINIFS(Emissionsfaktoren!$B$30:$B$599,Emissionsfaktoren!$A$30:$A$599,$D123,Emissionsfaktoren!$C$30:$C$599,$E123))</f>
        <v>0</v>
      </c>
      <c r="I123" s="393">
        <f>IF(_xlfn.MAXIFS(Emissionsfaktoren!$B$30:$B$599,Emissionsfaktoren!$B$30:$B$599,"&lt;="&amp;I$11,Emissionsfaktoren!$A$30:$A$599,$D123,Emissionsfaktoren!$C$30:$C$599,$E123)&gt;0,
_xlfn.MAXIFS(Emissionsfaktoren!$B$30:$B$599,Emissionsfaktoren!$B$30:$B$599,"&lt;="&amp;I$11,Emissionsfaktoren!$A$30:$A$599,$D123,Emissionsfaktoren!$C$30:$C$599,$E123),
_xlfn.MINIFS(Emissionsfaktoren!$B$30:$B$599,Emissionsfaktoren!$A$30:$A$599,$D123,Emissionsfaktoren!$C$30:$C$599,$E123))</f>
        <v>0</v>
      </c>
      <c r="J123" s="393">
        <f>IF(_xlfn.MAXIFS(Emissionsfaktoren!$B$30:$B$599,Emissionsfaktoren!$B$30:$B$599,"&lt;="&amp;J$11,Emissionsfaktoren!$A$30:$A$599,$D123,Emissionsfaktoren!$C$30:$C$599,$E123)&gt;0,
_xlfn.MAXIFS(Emissionsfaktoren!$B$30:$B$599,Emissionsfaktoren!$B$30:$B$599,"&lt;="&amp;J$11,Emissionsfaktoren!$A$30:$A$599,$D123,Emissionsfaktoren!$C$30:$C$599,$E123),
_xlfn.MINIFS(Emissionsfaktoren!$B$30:$B$599,Emissionsfaktoren!$A$30:$A$599,$D123,Emissionsfaktoren!$C$30:$C$599,$E123))</f>
        <v>0</v>
      </c>
      <c r="K123" s="599">
        <f>IF(_xlfn.MAXIFS(Emissionsfaktoren!$B$30:$B$599,Emissionsfaktoren!$B$30:$B$599,"&lt;="&amp;K$11,Emissionsfaktoren!$A$30:$A$599,$D123,Emissionsfaktoren!$C$30:$C$599,$E123)&gt;0,
_xlfn.MAXIFS(Emissionsfaktoren!$B$30:$B$599,Emissionsfaktoren!$B$30:$B$599,"&lt;="&amp;K$11,Emissionsfaktoren!$A$30:$A$599,$D123,Emissionsfaktoren!$C$30:$C$599,$E123),
_xlfn.MINIFS(Emissionsfaktoren!$B$30:$B$599,Emissionsfaktoren!$A$30:$A$599,$D123,Emissionsfaktoren!$C$30:$C$599,$E123))</f>
        <v>0</v>
      </c>
      <c r="L123" s="603" t="str" cm="1">
        <f t="array" ref="L123">IF(F123=0,"",(IFERROR(VLOOKUP($D123&amp;F123&amp;$E123,CHOOSE({1,2},Emissionsfaktoren!$A$30:$A$504&amp;Emissionsfaktoren!$B$30:$B$504&amp;Emissionsfaktoren!$C$30:$C$504,Emissionsfaktoren!$E$30:$E$504),2,0),"")))</f>
        <v/>
      </c>
      <c r="M123" s="603" t="str" cm="1">
        <f t="array" ref="M123">IF(G123=0,"",(IFERROR(VLOOKUP($D123&amp;G123&amp;$E123,CHOOSE({1,2},Emissionsfaktoren!$A$30:$A$504&amp;Emissionsfaktoren!$B$30:$B$504&amp;Emissionsfaktoren!$C$30:$C$504,Emissionsfaktoren!$E$30:$E$504),2,0),"")))</f>
        <v/>
      </c>
      <c r="N123" s="603" t="str" cm="1">
        <f t="array" ref="N123">IF(H123=0,"",(IFERROR(VLOOKUP($D123&amp;H123&amp;$E123,CHOOSE({1,2},Emissionsfaktoren!$A$30:$A$504&amp;Emissionsfaktoren!$B$30:$B$504&amp;Emissionsfaktoren!$C$30:$C$504,Emissionsfaktoren!$E$30:$E$504),2,0),"")))</f>
        <v/>
      </c>
      <c r="O123" s="603" t="str" cm="1">
        <f t="array" ref="O123">IF(I123=0,"",(IFERROR(VLOOKUP($D123&amp;I123&amp;$E123,CHOOSE({1,2},Emissionsfaktoren!$A$30:$A$504&amp;Emissionsfaktoren!$B$30:$B$504&amp;Emissionsfaktoren!$C$30:$C$504,Emissionsfaktoren!$E$30:$E$504),2,0),"")))</f>
        <v/>
      </c>
      <c r="P123" s="603" t="str" cm="1">
        <f t="array" ref="P123">IF(J123=0,"",(IFERROR(VLOOKUP($D123&amp;J123&amp;$E123,CHOOSE({1,2},Emissionsfaktoren!$A$30:$A$504&amp;Emissionsfaktoren!$B$30:$B$504&amp;Emissionsfaktoren!$C$30:$C$504,Emissionsfaktoren!$E$30:$E$504),2,0),"")))</f>
        <v/>
      </c>
      <c r="Q123" s="651" t="str" cm="1">
        <f t="array" ref="Q123">IF(K123=0,"",(IFERROR(VLOOKUP($D123&amp;K123&amp;$E123,CHOOSE({1,2},Emissionsfaktoren!$A$30:$A$504&amp;Emissionsfaktoren!$B$30:$B$504&amp;Emissionsfaktoren!$C$30:$C$504,Emissionsfaktoren!$E$30:$E$504),2,0),"")))</f>
        <v/>
      </c>
      <c r="R123" s="420" t="str">
        <f>IFERROR(L123*'3.4 Transport (vorgelagert)'!C18,"")</f>
        <v/>
      </c>
      <c r="S123" s="641" t="str">
        <f>IFERROR(M123*'3.4 Transport (vorgelagert)'!D18,"")</f>
        <v/>
      </c>
      <c r="T123" s="641" t="str">
        <f>IFERROR(N123*'3.4 Transport (vorgelagert)'!E18,"")</f>
        <v/>
      </c>
      <c r="U123" s="641" t="str">
        <f>IFERROR(O123*'3.4 Transport (vorgelagert)'!F18,"")</f>
        <v/>
      </c>
      <c r="V123" s="641" t="str">
        <f>IFERROR(P123*'3.4 Transport (vorgelagert)'!G18,"")</f>
        <v/>
      </c>
      <c r="W123" s="434" t="str">
        <f>IFERROR(Q123*'3.4 Transport (vorgelagert)'!H18,"")</f>
        <v/>
      </c>
    </row>
    <row r="124" spans="1:23" ht="19.350000000000001" customHeight="1" thickBot="1" x14ac:dyDescent="0.25">
      <c r="A124" s="886"/>
      <c r="B124" s="857"/>
      <c r="C124" s="299" t="s">
        <v>264</v>
      </c>
      <c r="D124" s="299"/>
      <c r="E124" s="299" t="s">
        <v>516</v>
      </c>
      <c r="F124" s="418">
        <f>IF(_xlfn.MAXIFS(Emissionsfaktoren!$B$30:$B$599,Emissionsfaktoren!$B$30:$B$599,"&lt;="&amp;F$11,Emissionsfaktoren!$A$30:$A$599,$D124,Emissionsfaktoren!$C$30:$C$599,$E124)&gt;0,
_xlfn.MAXIFS(Emissionsfaktoren!$B$30:$B$599,Emissionsfaktoren!$B$30:$B$599,"&lt;="&amp;F$11,Emissionsfaktoren!$A$30:$A$599,$D124,Emissionsfaktoren!$C$30:$C$599,$E124),
_xlfn.MINIFS(Emissionsfaktoren!$B$30:$B$599,Emissionsfaktoren!$A$30:$A$599,$D124,Emissionsfaktoren!$C$30:$C$599,$E124))</f>
        <v>0</v>
      </c>
      <c r="G124" s="418">
        <f>IF(_xlfn.MAXIFS(Emissionsfaktoren!$B$30:$B$599,Emissionsfaktoren!$B$30:$B$599,"&lt;="&amp;G$11,Emissionsfaktoren!$A$30:$A$599,$D124,Emissionsfaktoren!$C$30:$C$599,$E124)&gt;0,
_xlfn.MAXIFS(Emissionsfaktoren!$B$30:$B$599,Emissionsfaktoren!$B$30:$B$599,"&lt;="&amp;G$11,Emissionsfaktoren!$A$30:$A$599,$D124,Emissionsfaktoren!$C$30:$C$599,$E124),
_xlfn.MINIFS(Emissionsfaktoren!$B$30:$B$599,Emissionsfaktoren!$A$30:$A$599,$D124,Emissionsfaktoren!$C$30:$C$599,$E124))</f>
        <v>0</v>
      </c>
      <c r="H124" s="418">
        <f>IF(_xlfn.MAXIFS(Emissionsfaktoren!$B$30:$B$599,Emissionsfaktoren!$B$30:$B$599,"&lt;="&amp;H$11,Emissionsfaktoren!$A$30:$A$599,$D124,Emissionsfaktoren!$C$30:$C$599,$E124)&gt;0,
_xlfn.MAXIFS(Emissionsfaktoren!$B$30:$B$599,Emissionsfaktoren!$B$30:$B$599,"&lt;="&amp;H$11,Emissionsfaktoren!$A$30:$A$599,$D124,Emissionsfaktoren!$C$30:$C$599,$E124),
_xlfn.MINIFS(Emissionsfaktoren!$B$30:$B$599,Emissionsfaktoren!$A$30:$A$599,$D124,Emissionsfaktoren!$C$30:$C$599,$E124))</f>
        <v>0</v>
      </c>
      <c r="I124" s="418">
        <f>IF(_xlfn.MAXIFS(Emissionsfaktoren!$B$30:$B$599,Emissionsfaktoren!$B$30:$B$599,"&lt;="&amp;I$11,Emissionsfaktoren!$A$30:$A$599,$D124,Emissionsfaktoren!$C$30:$C$599,$E124)&gt;0,
_xlfn.MAXIFS(Emissionsfaktoren!$B$30:$B$599,Emissionsfaktoren!$B$30:$B$599,"&lt;="&amp;I$11,Emissionsfaktoren!$A$30:$A$599,$D124,Emissionsfaktoren!$C$30:$C$599,$E124),
_xlfn.MINIFS(Emissionsfaktoren!$B$30:$B$599,Emissionsfaktoren!$A$30:$A$599,$D124,Emissionsfaktoren!$C$30:$C$599,$E124))</f>
        <v>0</v>
      </c>
      <c r="J124" s="418">
        <f>IF(_xlfn.MAXIFS(Emissionsfaktoren!$B$30:$B$599,Emissionsfaktoren!$B$30:$B$599,"&lt;="&amp;J$11,Emissionsfaktoren!$A$30:$A$599,$D124,Emissionsfaktoren!$C$30:$C$599,$E124)&gt;0,
_xlfn.MAXIFS(Emissionsfaktoren!$B$30:$B$599,Emissionsfaktoren!$B$30:$B$599,"&lt;="&amp;J$11,Emissionsfaktoren!$A$30:$A$599,$D124,Emissionsfaktoren!$C$30:$C$599,$E124),
_xlfn.MINIFS(Emissionsfaktoren!$B$30:$B$599,Emissionsfaktoren!$A$30:$A$599,$D124,Emissionsfaktoren!$C$30:$C$599,$E124))</f>
        <v>0</v>
      </c>
      <c r="K124" s="600">
        <f>IF(_xlfn.MAXIFS(Emissionsfaktoren!$B$30:$B$599,Emissionsfaktoren!$B$30:$B$599,"&lt;="&amp;K$11,Emissionsfaktoren!$A$30:$A$599,$D124,Emissionsfaktoren!$C$30:$C$599,$E124)&gt;0,
_xlfn.MAXIFS(Emissionsfaktoren!$B$30:$B$599,Emissionsfaktoren!$B$30:$B$599,"&lt;="&amp;K$11,Emissionsfaktoren!$A$30:$A$599,$D124,Emissionsfaktoren!$C$30:$C$599,$E124),
_xlfn.MINIFS(Emissionsfaktoren!$B$30:$B$599,Emissionsfaktoren!$A$30:$A$599,$D124,Emissionsfaktoren!$C$30:$C$599,$E124))</f>
        <v>0</v>
      </c>
      <c r="L124" s="604" t="str" cm="1">
        <f t="array" ref="L124">IF(F124=0,"",(IFERROR(VLOOKUP($D124&amp;F124&amp;$E124,CHOOSE({1,2},Emissionsfaktoren!$A$30:$A$504&amp;Emissionsfaktoren!$B$30:$B$504&amp;Emissionsfaktoren!$C$30:$C$504,Emissionsfaktoren!$E$30:$E$504),2,0),"")))</f>
        <v/>
      </c>
      <c r="M124" s="604" t="str" cm="1">
        <f t="array" ref="M124">IF(G124=0,"",(IFERROR(VLOOKUP($D124&amp;G124&amp;$E124,CHOOSE({1,2},Emissionsfaktoren!$A$30:$A$504&amp;Emissionsfaktoren!$B$30:$B$504&amp;Emissionsfaktoren!$C$30:$C$504,Emissionsfaktoren!$E$30:$E$504),2,0),"")))</f>
        <v/>
      </c>
      <c r="N124" s="604" t="str" cm="1">
        <f t="array" ref="N124">IF(H124=0,"",(IFERROR(VLOOKUP($D124&amp;H124&amp;$E124,CHOOSE({1,2},Emissionsfaktoren!$A$30:$A$504&amp;Emissionsfaktoren!$B$30:$B$504&amp;Emissionsfaktoren!$C$30:$C$504,Emissionsfaktoren!$E$30:$E$504),2,0),"")))</f>
        <v/>
      </c>
      <c r="O124" s="604" t="str" cm="1">
        <f t="array" ref="O124">IF(I124=0,"",(IFERROR(VLOOKUP($D124&amp;I124&amp;$E124,CHOOSE({1,2},Emissionsfaktoren!$A$30:$A$504&amp;Emissionsfaktoren!$B$30:$B$504&amp;Emissionsfaktoren!$C$30:$C$504,Emissionsfaktoren!$E$30:$E$504),2,0),"")))</f>
        <v/>
      </c>
      <c r="P124" s="604" t="str" cm="1">
        <f t="array" ref="P124">IF(J124=0,"",(IFERROR(VLOOKUP($D124&amp;J124&amp;$E124,CHOOSE({1,2},Emissionsfaktoren!$A$30:$A$504&amp;Emissionsfaktoren!$B$30:$B$504&amp;Emissionsfaktoren!$C$30:$C$504,Emissionsfaktoren!$E$30:$E$504),2,0),"")))</f>
        <v/>
      </c>
      <c r="Q124" s="652" t="str" cm="1">
        <f t="array" ref="Q124">IF(K124=0,"",(IFERROR(VLOOKUP($D124&amp;K124&amp;$E124,CHOOSE({1,2},Emissionsfaktoren!$A$30:$A$504&amp;Emissionsfaktoren!$B$30:$B$504&amp;Emissionsfaktoren!$C$30:$C$504,Emissionsfaktoren!$E$30:$E$504),2,0),"")))</f>
        <v/>
      </c>
      <c r="R124" s="430" t="str">
        <f>IFERROR(L124*'3.4 Transport (vorgelagert)'!C19,"")</f>
        <v/>
      </c>
      <c r="S124" s="430" t="str">
        <f>IFERROR(M124*'3.4 Transport (vorgelagert)'!D19,"")</f>
        <v/>
      </c>
      <c r="T124" s="640" t="str">
        <f>IFERROR(N124*'3.4 Transport (vorgelagert)'!E19,"")</f>
        <v/>
      </c>
      <c r="U124" s="640" t="str">
        <f>IFERROR(O124*'3.4 Transport (vorgelagert)'!F19,"")</f>
        <v/>
      </c>
      <c r="V124" s="640" t="str">
        <f>IFERROR(P124*'3.4 Transport (vorgelagert)'!G19,"")</f>
        <v/>
      </c>
      <c r="W124" s="344" t="str">
        <f>IFERROR(Q124*'3.4 Transport (vorgelagert)'!H19,"")</f>
        <v/>
      </c>
    </row>
    <row r="125" spans="1:23" ht="19.350000000000001" customHeight="1" x14ac:dyDescent="0.2">
      <c r="A125" s="886"/>
      <c r="B125" s="856" t="s">
        <v>537</v>
      </c>
      <c r="C125" s="216" t="s">
        <v>259</v>
      </c>
      <c r="D125" s="216"/>
      <c r="E125" s="216" t="s">
        <v>516</v>
      </c>
      <c r="F125" s="426">
        <f>IF(_xlfn.MAXIFS(Emissionsfaktoren!$B$30:$B$599,Emissionsfaktoren!$B$30:$B$599,"&lt;="&amp;F$11,Emissionsfaktoren!$A$30:$A$599,$D125,Emissionsfaktoren!$C$30:$C$599,$E125)&gt;0,
_xlfn.MAXIFS(Emissionsfaktoren!$B$30:$B$599,Emissionsfaktoren!$B$30:$B$599,"&lt;="&amp;F$11,Emissionsfaktoren!$A$30:$A$599,$D125,Emissionsfaktoren!$C$30:$C$599,$E125),
_xlfn.MINIFS(Emissionsfaktoren!$B$30:$B$599,Emissionsfaktoren!$A$30:$A$599,$D125,Emissionsfaktoren!$C$30:$C$599,$E125))</f>
        <v>0</v>
      </c>
      <c r="G125" s="426">
        <f>IF(_xlfn.MAXIFS(Emissionsfaktoren!$B$30:$B$599,Emissionsfaktoren!$B$30:$B$599,"&lt;="&amp;G$11,Emissionsfaktoren!$A$30:$A$599,$D125,Emissionsfaktoren!$C$30:$C$599,$E125)&gt;0,
_xlfn.MAXIFS(Emissionsfaktoren!$B$30:$B$599,Emissionsfaktoren!$B$30:$B$599,"&lt;="&amp;G$11,Emissionsfaktoren!$A$30:$A$599,$D125,Emissionsfaktoren!$C$30:$C$599,$E125),
_xlfn.MINIFS(Emissionsfaktoren!$B$30:$B$599,Emissionsfaktoren!$A$30:$A$599,$D125,Emissionsfaktoren!$C$30:$C$599,$E125))</f>
        <v>0</v>
      </c>
      <c r="H125" s="426">
        <f>IF(_xlfn.MAXIFS(Emissionsfaktoren!$B$30:$B$599,Emissionsfaktoren!$B$30:$B$599,"&lt;="&amp;H$11,Emissionsfaktoren!$A$30:$A$599,$D125,Emissionsfaktoren!$C$30:$C$599,$E125)&gt;0,
_xlfn.MAXIFS(Emissionsfaktoren!$B$30:$B$599,Emissionsfaktoren!$B$30:$B$599,"&lt;="&amp;H$11,Emissionsfaktoren!$A$30:$A$599,$D125,Emissionsfaktoren!$C$30:$C$599,$E125),
_xlfn.MINIFS(Emissionsfaktoren!$B$30:$B$599,Emissionsfaktoren!$A$30:$A$599,$D125,Emissionsfaktoren!$C$30:$C$599,$E125))</f>
        <v>0</v>
      </c>
      <c r="I125" s="426">
        <f>IF(_xlfn.MAXIFS(Emissionsfaktoren!$B$30:$B$599,Emissionsfaktoren!$B$30:$B$599,"&lt;="&amp;I$11,Emissionsfaktoren!$A$30:$A$599,$D125,Emissionsfaktoren!$C$30:$C$599,$E125)&gt;0,
_xlfn.MAXIFS(Emissionsfaktoren!$B$30:$B$599,Emissionsfaktoren!$B$30:$B$599,"&lt;="&amp;I$11,Emissionsfaktoren!$A$30:$A$599,$D125,Emissionsfaktoren!$C$30:$C$599,$E125),
_xlfn.MINIFS(Emissionsfaktoren!$B$30:$B$599,Emissionsfaktoren!$A$30:$A$599,$D125,Emissionsfaktoren!$C$30:$C$599,$E125))</f>
        <v>0</v>
      </c>
      <c r="J125" s="426">
        <f>IF(_xlfn.MAXIFS(Emissionsfaktoren!$B$30:$B$599,Emissionsfaktoren!$B$30:$B$599,"&lt;="&amp;J$11,Emissionsfaktoren!$A$30:$A$599,$D125,Emissionsfaktoren!$C$30:$C$599,$E125)&gt;0,
_xlfn.MAXIFS(Emissionsfaktoren!$B$30:$B$599,Emissionsfaktoren!$B$30:$B$599,"&lt;="&amp;J$11,Emissionsfaktoren!$A$30:$A$599,$D125,Emissionsfaktoren!$C$30:$C$599,$E125),
_xlfn.MINIFS(Emissionsfaktoren!$B$30:$B$599,Emissionsfaktoren!$A$30:$A$599,$D125,Emissionsfaktoren!$C$30:$C$599,$E125))</f>
        <v>0</v>
      </c>
      <c r="K125" s="601">
        <f>IF(_xlfn.MAXIFS(Emissionsfaktoren!$B$30:$B$599,Emissionsfaktoren!$B$30:$B$599,"&lt;="&amp;K$11,Emissionsfaktoren!$A$30:$A$599,$D125,Emissionsfaktoren!$C$30:$C$599,$E125)&gt;0,
_xlfn.MAXIFS(Emissionsfaktoren!$B$30:$B$599,Emissionsfaktoren!$B$30:$B$599,"&lt;="&amp;K$11,Emissionsfaktoren!$A$30:$A$599,$D125,Emissionsfaktoren!$C$30:$C$599,$E125),
_xlfn.MINIFS(Emissionsfaktoren!$B$30:$B$599,Emissionsfaktoren!$A$30:$A$599,$D125,Emissionsfaktoren!$C$30:$C$599,$E125))</f>
        <v>0</v>
      </c>
      <c r="L125" s="603" t="str" cm="1">
        <f t="array" ref="L125">IF(F125=0,"",(IFERROR(VLOOKUP($D125&amp;F125&amp;$E125,CHOOSE({1,2},Emissionsfaktoren!$A$30:$A$504&amp;Emissionsfaktoren!$B$30:$B$504&amp;Emissionsfaktoren!$C$30:$C$504,Emissionsfaktoren!$E$30:$E$504),2,0),"")))</f>
        <v/>
      </c>
      <c r="M125" s="603" t="str" cm="1">
        <f t="array" ref="M125">IF(G125=0,"",(IFERROR(VLOOKUP($D125&amp;G125&amp;$E125,CHOOSE({1,2},Emissionsfaktoren!$A$30:$A$504&amp;Emissionsfaktoren!$B$30:$B$504&amp;Emissionsfaktoren!$C$30:$C$504,Emissionsfaktoren!$E$30:$E$504),2,0),"")))</f>
        <v/>
      </c>
      <c r="N125" s="603" t="str" cm="1">
        <f t="array" ref="N125">IF(H125=0,"",(IFERROR(VLOOKUP($D125&amp;H125&amp;$E125,CHOOSE({1,2},Emissionsfaktoren!$A$30:$A$504&amp;Emissionsfaktoren!$B$30:$B$504&amp;Emissionsfaktoren!$C$30:$C$504,Emissionsfaktoren!$E$30:$E$504),2,0),"")))</f>
        <v/>
      </c>
      <c r="O125" s="603" t="str" cm="1">
        <f t="array" ref="O125">IF(I125=0,"",(IFERROR(VLOOKUP($D125&amp;I125&amp;$E125,CHOOSE({1,2},Emissionsfaktoren!$A$30:$A$504&amp;Emissionsfaktoren!$B$30:$B$504&amp;Emissionsfaktoren!$C$30:$C$504,Emissionsfaktoren!$E$30:$E$504),2,0),"")))</f>
        <v/>
      </c>
      <c r="P125" s="603" t="str" cm="1">
        <f t="array" ref="P125">IF(J125=0,"",(IFERROR(VLOOKUP($D125&amp;J125&amp;$E125,CHOOSE({1,2},Emissionsfaktoren!$A$30:$A$504&amp;Emissionsfaktoren!$B$30:$B$504&amp;Emissionsfaktoren!$C$30:$C$504,Emissionsfaktoren!$E$30:$E$504),2,0),"")))</f>
        <v/>
      </c>
      <c r="Q125" s="651" t="str" cm="1">
        <f t="array" ref="Q125">IF(K125=0,"",(IFERROR(VLOOKUP($D125&amp;K125&amp;$E125,CHOOSE({1,2},Emissionsfaktoren!$A$30:$A$504&amp;Emissionsfaktoren!$B$30:$B$504&amp;Emissionsfaktoren!$C$30:$C$504,Emissionsfaktoren!$E$30:$E$504),2,0),"")))</f>
        <v/>
      </c>
      <c r="R125" s="420" t="str">
        <f>IFERROR(L125*'3.4 Transport (vorgelagert)'!C24,"")</f>
        <v/>
      </c>
      <c r="S125" s="641" t="str">
        <f>IFERROR(M125*'3.4 Transport (vorgelagert)'!D24,"")</f>
        <v/>
      </c>
      <c r="T125" s="641" t="str">
        <f>IFERROR(N125*'3.4 Transport (vorgelagert)'!E24,"")</f>
        <v/>
      </c>
      <c r="U125" s="641" t="str">
        <f>IFERROR(O125*'3.4 Transport (vorgelagert)'!F24,"")</f>
        <v/>
      </c>
      <c r="V125" s="641" t="str">
        <f>IFERROR(P125*'3.4 Transport (vorgelagert)'!G24,"")</f>
        <v/>
      </c>
      <c r="W125" s="427" t="str">
        <f>IFERROR(Q125*'3.4 Transport (vorgelagert)'!H24,"")</f>
        <v/>
      </c>
    </row>
    <row r="126" spans="1:23" ht="19.350000000000001" customHeight="1" x14ac:dyDescent="0.2">
      <c r="A126" s="886"/>
      <c r="B126" s="857"/>
      <c r="C126" s="140" t="s">
        <v>261</v>
      </c>
      <c r="D126" s="140"/>
      <c r="E126" s="140" t="s">
        <v>516</v>
      </c>
      <c r="F126" s="393">
        <f>IF(_xlfn.MAXIFS(Emissionsfaktoren!$B$30:$B$599,Emissionsfaktoren!$B$30:$B$599,"&lt;="&amp;F$11,Emissionsfaktoren!$A$30:$A$599,$D126,Emissionsfaktoren!$C$30:$C$599,$E126)&gt;0,
_xlfn.MAXIFS(Emissionsfaktoren!$B$30:$B$599,Emissionsfaktoren!$B$30:$B$599,"&lt;="&amp;F$11,Emissionsfaktoren!$A$30:$A$599,$D126,Emissionsfaktoren!$C$30:$C$599,$E126),
_xlfn.MINIFS(Emissionsfaktoren!$B$30:$B$599,Emissionsfaktoren!$A$30:$A$599,$D126,Emissionsfaktoren!$C$30:$C$599,$E126))</f>
        <v>0</v>
      </c>
      <c r="G126" s="393">
        <f>IF(_xlfn.MAXIFS(Emissionsfaktoren!$B$30:$B$599,Emissionsfaktoren!$B$30:$B$599,"&lt;="&amp;G$11,Emissionsfaktoren!$A$30:$A$599,$D126,Emissionsfaktoren!$C$30:$C$599,$E126)&gt;0,
_xlfn.MAXIFS(Emissionsfaktoren!$B$30:$B$599,Emissionsfaktoren!$B$30:$B$599,"&lt;="&amp;G$11,Emissionsfaktoren!$A$30:$A$599,$D126,Emissionsfaktoren!$C$30:$C$599,$E126),
_xlfn.MINIFS(Emissionsfaktoren!$B$30:$B$599,Emissionsfaktoren!$A$30:$A$599,$D126,Emissionsfaktoren!$C$30:$C$599,$E126))</f>
        <v>0</v>
      </c>
      <c r="H126" s="393">
        <f>IF(_xlfn.MAXIFS(Emissionsfaktoren!$B$30:$B$599,Emissionsfaktoren!$B$30:$B$599,"&lt;="&amp;H$11,Emissionsfaktoren!$A$30:$A$599,$D126,Emissionsfaktoren!$C$30:$C$599,$E126)&gt;0,
_xlfn.MAXIFS(Emissionsfaktoren!$B$30:$B$599,Emissionsfaktoren!$B$30:$B$599,"&lt;="&amp;H$11,Emissionsfaktoren!$A$30:$A$599,$D126,Emissionsfaktoren!$C$30:$C$599,$E126),
_xlfn.MINIFS(Emissionsfaktoren!$B$30:$B$599,Emissionsfaktoren!$A$30:$A$599,$D126,Emissionsfaktoren!$C$30:$C$599,$E126))</f>
        <v>0</v>
      </c>
      <c r="I126" s="393">
        <f>IF(_xlfn.MAXIFS(Emissionsfaktoren!$B$30:$B$599,Emissionsfaktoren!$B$30:$B$599,"&lt;="&amp;I$11,Emissionsfaktoren!$A$30:$A$599,$D126,Emissionsfaktoren!$C$30:$C$599,$E126)&gt;0,
_xlfn.MAXIFS(Emissionsfaktoren!$B$30:$B$599,Emissionsfaktoren!$B$30:$B$599,"&lt;="&amp;I$11,Emissionsfaktoren!$A$30:$A$599,$D126,Emissionsfaktoren!$C$30:$C$599,$E126),
_xlfn.MINIFS(Emissionsfaktoren!$B$30:$B$599,Emissionsfaktoren!$A$30:$A$599,$D126,Emissionsfaktoren!$C$30:$C$599,$E126))</f>
        <v>0</v>
      </c>
      <c r="J126" s="393">
        <f>IF(_xlfn.MAXIFS(Emissionsfaktoren!$B$30:$B$599,Emissionsfaktoren!$B$30:$B$599,"&lt;="&amp;J$11,Emissionsfaktoren!$A$30:$A$599,$D126,Emissionsfaktoren!$C$30:$C$599,$E126)&gt;0,
_xlfn.MAXIFS(Emissionsfaktoren!$B$30:$B$599,Emissionsfaktoren!$B$30:$B$599,"&lt;="&amp;J$11,Emissionsfaktoren!$A$30:$A$599,$D126,Emissionsfaktoren!$C$30:$C$599,$E126),
_xlfn.MINIFS(Emissionsfaktoren!$B$30:$B$599,Emissionsfaktoren!$A$30:$A$599,$D126,Emissionsfaktoren!$C$30:$C$599,$E126))</f>
        <v>0</v>
      </c>
      <c r="K126" s="599">
        <f>IF(_xlfn.MAXIFS(Emissionsfaktoren!$B$30:$B$599,Emissionsfaktoren!$B$30:$B$599,"&lt;="&amp;K$11,Emissionsfaktoren!$A$30:$A$599,$D126,Emissionsfaktoren!$C$30:$C$599,$E126)&gt;0,
_xlfn.MAXIFS(Emissionsfaktoren!$B$30:$B$599,Emissionsfaktoren!$B$30:$B$599,"&lt;="&amp;K$11,Emissionsfaktoren!$A$30:$A$599,$D126,Emissionsfaktoren!$C$30:$C$599,$E126),
_xlfn.MINIFS(Emissionsfaktoren!$B$30:$B$599,Emissionsfaktoren!$A$30:$A$599,$D126,Emissionsfaktoren!$C$30:$C$599,$E126))</f>
        <v>0</v>
      </c>
      <c r="L126" s="603" t="str" cm="1">
        <f t="array" ref="L126">IF(F126=0,"",(IFERROR(VLOOKUP($D126&amp;F126&amp;$E126,CHOOSE({1,2},Emissionsfaktoren!$A$30:$A$504&amp;Emissionsfaktoren!$B$30:$B$504&amp;Emissionsfaktoren!$C$30:$C$504,Emissionsfaktoren!$E$30:$E$504),2,0),"")))</f>
        <v/>
      </c>
      <c r="M126" s="603" t="str" cm="1">
        <f t="array" ref="M126">IF(G126=0,"",(IFERROR(VLOOKUP($D126&amp;G126&amp;$E126,CHOOSE({1,2},Emissionsfaktoren!$A$30:$A$504&amp;Emissionsfaktoren!$B$30:$B$504&amp;Emissionsfaktoren!$C$30:$C$504,Emissionsfaktoren!$E$30:$E$504),2,0),"")))</f>
        <v/>
      </c>
      <c r="N126" s="603" t="str" cm="1">
        <f t="array" ref="N126">IF(H126=0,"",(IFERROR(VLOOKUP($D126&amp;H126&amp;$E126,CHOOSE({1,2},Emissionsfaktoren!$A$30:$A$504&amp;Emissionsfaktoren!$B$30:$B$504&amp;Emissionsfaktoren!$C$30:$C$504,Emissionsfaktoren!$E$30:$E$504),2,0),"")))</f>
        <v/>
      </c>
      <c r="O126" s="603" t="str" cm="1">
        <f t="array" ref="O126">IF(I126=0,"",(IFERROR(VLOOKUP($D126&amp;I126&amp;$E126,CHOOSE({1,2},Emissionsfaktoren!$A$30:$A$504&amp;Emissionsfaktoren!$B$30:$B$504&amp;Emissionsfaktoren!$C$30:$C$504,Emissionsfaktoren!$E$30:$E$504),2,0),"")))</f>
        <v/>
      </c>
      <c r="P126" s="603" t="str" cm="1">
        <f t="array" ref="P126">IF(J126=0,"",(IFERROR(VLOOKUP($D126&amp;J126&amp;$E126,CHOOSE({1,2},Emissionsfaktoren!$A$30:$A$504&amp;Emissionsfaktoren!$B$30:$B$504&amp;Emissionsfaktoren!$C$30:$C$504,Emissionsfaktoren!$E$30:$E$504),2,0),"")))</f>
        <v/>
      </c>
      <c r="Q126" s="651" t="str" cm="1">
        <f t="array" ref="Q126">IF(K126=0,"",(IFERROR(VLOOKUP($D126&amp;K126&amp;$E126,CHOOSE({1,2},Emissionsfaktoren!$A$30:$A$504&amp;Emissionsfaktoren!$B$30:$B$504&amp;Emissionsfaktoren!$C$30:$C$504,Emissionsfaktoren!$E$30:$E$504),2,0),"")))</f>
        <v/>
      </c>
      <c r="R126" s="420" t="str">
        <f>IFERROR(L126*'3.4 Transport (vorgelagert)'!C25,"")</f>
        <v/>
      </c>
      <c r="S126" s="641" t="str">
        <f>IFERROR(M126*'3.4 Transport (vorgelagert)'!D25,"")</f>
        <v/>
      </c>
      <c r="T126" s="641" t="str">
        <f>IFERROR(N126*'3.4 Transport (vorgelagert)'!E25,"")</f>
        <v/>
      </c>
      <c r="U126" s="641" t="str">
        <f>IFERROR(O126*'3.4 Transport (vorgelagert)'!F25,"")</f>
        <v/>
      </c>
      <c r="V126" s="641" t="str">
        <f>IFERROR(P126*'3.4 Transport (vorgelagert)'!G25,"")</f>
        <v/>
      </c>
      <c r="W126" s="434" t="str">
        <f>IFERROR(Q126*'3.4 Transport (vorgelagert)'!H25,"")</f>
        <v/>
      </c>
    </row>
    <row r="127" spans="1:23" ht="19.350000000000001" customHeight="1" x14ac:dyDescent="0.2">
      <c r="A127" s="886"/>
      <c r="B127" s="857"/>
      <c r="C127" s="140" t="s">
        <v>263</v>
      </c>
      <c r="D127" s="140"/>
      <c r="E127" s="140" t="s">
        <v>516</v>
      </c>
      <c r="F127" s="393">
        <f>IF(_xlfn.MAXIFS(Emissionsfaktoren!$B$30:$B$599,Emissionsfaktoren!$B$30:$B$599,"&lt;="&amp;F$11,Emissionsfaktoren!$A$30:$A$599,$D127,Emissionsfaktoren!$C$30:$C$599,$E127)&gt;0,
_xlfn.MAXIFS(Emissionsfaktoren!$B$30:$B$599,Emissionsfaktoren!$B$30:$B$599,"&lt;="&amp;F$11,Emissionsfaktoren!$A$30:$A$599,$D127,Emissionsfaktoren!$C$30:$C$599,$E127),
_xlfn.MINIFS(Emissionsfaktoren!$B$30:$B$599,Emissionsfaktoren!$A$30:$A$599,$D127,Emissionsfaktoren!$C$30:$C$599,$E127))</f>
        <v>0</v>
      </c>
      <c r="G127" s="393">
        <f>IF(_xlfn.MAXIFS(Emissionsfaktoren!$B$30:$B$599,Emissionsfaktoren!$B$30:$B$599,"&lt;="&amp;G$11,Emissionsfaktoren!$A$30:$A$599,$D127,Emissionsfaktoren!$C$30:$C$599,$E127)&gt;0,
_xlfn.MAXIFS(Emissionsfaktoren!$B$30:$B$599,Emissionsfaktoren!$B$30:$B$599,"&lt;="&amp;G$11,Emissionsfaktoren!$A$30:$A$599,$D127,Emissionsfaktoren!$C$30:$C$599,$E127),
_xlfn.MINIFS(Emissionsfaktoren!$B$30:$B$599,Emissionsfaktoren!$A$30:$A$599,$D127,Emissionsfaktoren!$C$30:$C$599,$E127))</f>
        <v>0</v>
      </c>
      <c r="H127" s="393">
        <f>IF(_xlfn.MAXIFS(Emissionsfaktoren!$B$30:$B$599,Emissionsfaktoren!$B$30:$B$599,"&lt;="&amp;H$11,Emissionsfaktoren!$A$30:$A$599,$D127,Emissionsfaktoren!$C$30:$C$599,$E127)&gt;0,
_xlfn.MAXIFS(Emissionsfaktoren!$B$30:$B$599,Emissionsfaktoren!$B$30:$B$599,"&lt;="&amp;H$11,Emissionsfaktoren!$A$30:$A$599,$D127,Emissionsfaktoren!$C$30:$C$599,$E127),
_xlfn.MINIFS(Emissionsfaktoren!$B$30:$B$599,Emissionsfaktoren!$A$30:$A$599,$D127,Emissionsfaktoren!$C$30:$C$599,$E127))</f>
        <v>0</v>
      </c>
      <c r="I127" s="393">
        <f>IF(_xlfn.MAXIFS(Emissionsfaktoren!$B$30:$B$599,Emissionsfaktoren!$B$30:$B$599,"&lt;="&amp;I$11,Emissionsfaktoren!$A$30:$A$599,$D127,Emissionsfaktoren!$C$30:$C$599,$E127)&gt;0,
_xlfn.MAXIFS(Emissionsfaktoren!$B$30:$B$599,Emissionsfaktoren!$B$30:$B$599,"&lt;="&amp;I$11,Emissionsfaktoren!$A$30:$A$599,$D127,Emissionsfaktoren!$C$30:$C$599,$E127),
_xlfn.MINIFS(Emissionsfaktoren!$B$30:$B$599,Emissionsfaktoren!$A$30:$A$599,$D127,Emissionsfaktoren!$C$30:$C$599,$E127))</f>
        <v>0</v>
      </c>
      <c r="J127" s="393">
        <f>IF(_xlfn.MAXIFS(Emissionsfaktoren!$B$30:$B$599,Emissionsfaktoren!$B$30:$B$599,"&lt;="&amp;J$11,Emissionsfaktoren!$A$30:$A$599,$D127,Emissionsfaktoren!$C$30:$C$599,$E127)&gt;0,
_xlfn.MAXIFS(Emissionsfaktoren!$B$30:$B$599,Emissionsfaktoren!$B$30:$B$599,"&lt;="&amp;J$11,Emissionsfaktoren!$A$30:$A$599,$D127,Emissionsfaktoren!$C$30:$C$599,$E127),
_xlfn.MINIFS(Emissionsfaktoren!$B$30:$B$599,Emissionsfaktoren!$A$30:$A$599,$D127,Emissionsfaktoren!$C$30:$C$599,$E127))</f>
        <v>0</v>
      </c>
      <c r="K127" s="599">
        <f>IF(_xlfn.MAXIFS(Emissionsfaktoren!$B$30:$B$599,Emissionsfaktoren!$B$30:$B$599,"&lt;="&amp;K$11,Emissionsfaktoren!$A$30:$A$599,$D127,Emissionsfaktoren!$C$30:$C$599,$E127)&gt;0,
_xlfn.MAXIFS(Emissionsfaktoren!$B$30:$B$599,Emissionsfaktoren!$B$30:$B$599,"&lt;="&amp;K$11,Emissionsfaktoren!$A$30:$A$599,$D127,Emissionsfaktoren!$C$30:$C$599,$E127),
_xlfn.MINIFS(Emissionsfaktoren!$B$30:$B$599,Emissionsfaktoren!$A$30:$A$599,$D127,Emissionsfaktoren!$C$30:$C$599,$E127))</f>
        <v>0</v>
      </c>
      <c r="L127" s="603" t="str" cm="1">
        <f t="array" ref="L127">IF(F127=0,"",(IFERROR(VLOOKUP($D127&amp;F127&amp;$E127,CHOOSE({1,2},Emissionsfaktoren!$A$30:$A$504&amp;Emissionsfaktoren!$B$30:$B$504&amp;Emissionsfaktoren!$C$30:$C$504,Emissionsfaktoren!$E$30:$E$504),2,0),"")))</f>
        <v/>
      </c>
      <c r="M127" s="603" t="str" cm="1">
        <f t="array" ref="M127">IF(G127=0,"",(IFERROR(VLOOKUP($D127&amp;G127&amp;$E127,CHOOSE({1,2},Emissionsfaktoren!$A$30:$A$504&amp;Emissionsfaktoren!$B$30:$B$504&amp;Emissionsfaktoren!$C$30:$C$504,Emissionsfaktoren!$E$30:$E$504),2,0),"")))</f>
        <v/>
      </c>
      <c r="N127" s="603" t="str" cm="1">
        <f t="array" ref="N127">IF(H127=0,"",(IFERROR(VLOOKUP($D127&amp;H127&amp;$E127,CHOOSE({1,2},Emissionsfaktoren!$A$30:$A$504&amp;Emissionsfaktoren!$B$30:$B$504&amp;Emissionsfaktoren!$C$30:$C$504,Emissionsfaktoren!$E$30:$E$504),2,0),"")))</f>
        <v/>
      </c>
      <c r="O127" s="603" t="str" cm="1">
        <f t="array" ref="O127">IF(I127=0,"",(IFERROR(VLOOKUP($D127&amp;I127&amp;$E127,CHOOSE({1,2},Emissionsfaktoren!$A$30:$A$504&amp;Emissionsfaktoren!$B$30:$B$504&amp;Emissionsfaktoren!$C$30:$C$504,Emissionsfaktoren!$E$30:$E$504),2,0),"")))</f>
        <v/>
      </c>
      <c r="P127" s="603" t="str" cm="1">
        <f t="array" ref="P127">IF(J127=0,"",(IFERROR(VLOOKUP($D127&amp;J127&amp;$E127,CHOOSE({1,2},Emissionsfaktoren!$A$30:$A$504&amp;Emissionsfaktoren!$B$30:$B$504&amp;Emissionsfaktoren!$C$30:$C$504,Emissionsfaktoren!$E$30:$E$504),2,0),"")))</f>
        <v/>
      </c>
      <c r="Q127" s="651" t="str" cm="1">
        <f t="array" ref="Q127">IF(K127=0,"",(IFERROR(VLOOKUP($D127&amp;K127&amp;$E127,CHOOSE({1,2},Emissionsfaktoren!$A$30:$A$504&amp;Emissionsfaktoren!$B$30:$B$504&amp;Emissionsfaktoren!$C$30:$C$504,Emissionsfaktoren!$E$30:$E$504),2,0),"")))</f>
        <v/>
      </c>
      <c r="R127" s="420" t="str">
        <f>IFERROR(L127*'3.4 Transport (vorgelagert)'!C26,"")</f>
        <v/>
      </c>
      <c r="S127" s="641" t="str">
        <f>IFERROR(M127*'3.4 Transport (vorgelagert)'!D26,"")</f>
        <v/>
      </c>
      <c r="T127" s="641" t="str">
        <f>IFERROR(N127*'3.4 Transport (vorgelagert)'!E26,"")</f>
        <v/>
      </c>
      <c r="U127" s="641" t="str">
        <f>IFERROR(O127*'3.4 Transport (vorgelagert)'!F26,"")</f>
        <v/>
      </c>
      <c r="V127" s="641" t="str">
        <f>IFERROR(P127*'3.4 Transport (vorgelagert)'!G26,"")</f>
        <v/>
      </c>
      <c r="W127" s="434" t="str">
        <f>IFERROR(Q127*'3.4 Transport (vorgelagert)'!H26,"")</f>
        <v/>
      </c>
    </row>
    <row r="128" spans="1:23" ht="19.350000000000001" customHeight="1" x14ac:dyDescent="0.2">
      <c r="A128" s="886"/>
      <c r="B128" s="857"/>
      <c r="C128" s="140" t="s">
        <v>262</v>
      </c>
      <c r="D128" s="140"/>
      <c r="E128" s="140" t="s">
        <v>516</v>
      </c>
      <c r="F128" s="393">
        <f>IF(_xlfn.MAXIFS(Emissionsfaktoren!$B$30:$B$599,Emissionsfaktoren!$B$30:$B$599,"&lt;="&amp;F$11,Emissionsfaktoren!$A$30:$A$599,$D128,Emissionsfaktoren!$C$30:$C$599,$E128)&gt;0,
_xlfn.MAXIFS(Emissionsfaktoren!$B$30:$B$599,Emissionsfaktoren!$B$30:$B$599,"&lt;="&amp;F$11,Emissionsfaktoren!$A$30:$A$599,$D128,Emissionsfaktoren!$C$30:$C$599,$E128),
_xlfn.MINIFS(Emissionsfaktoren!$B$30:$B$599,Emissionsfaktoren!$A$30:$A$599,$D128,Emissionsfaktoren!$C$30:$C$599,$E128))</f>
        <v>0</v>
      </c>
      <c r="G128" s="393">
        <f>IF(_xlfn.MAXIFS(Emissionsfaktoren!$B$30:$B$599,Emissionsfaktoren!$B$30:$B$599,"&lt;="&amp;G$11,Emissionsfaktoren!$A$30:$A$599,$D128,Emissionsfaktoren!$C$30:$C$599,$E128)&gt;0,
_xlfn.MAXIFS(Emissionsfaktoren!$B$30:$B$599,Emissionsfaktoren!$B$30:$B$599,"&lt;="&amp;G$11,Emissionsfaktoren!$A$30:$A$599,$D128,Emissionsfaktoren!$C$30:$C$599,$E128),
_xlfn.MINIFS(Emissionsfaktoren!$B$30:$B$599,Emissionsfaktoren!$A$30:$A$599,$D128,Emissionsfaktoren!$C$30:$C$599,$E128))</f>
        <v>0</v>
      </c>
      <c r="H128" s="393">
        <f>IF(_xlfn.MAXIFS(Emissionsfaktoren!$B$30:$B$599,Emissionsfaktoren!$B$30:$B$599,"&lt;="&amp;H$11,Emissionsfaktoren!$A$30:$A$599,$D128,Emissionsfaktoren!$C$30:$C$599,$E128)&gt;0,
_xlfn.MAXIFS(Emissionsfaktoren!$B$30:$B$599,Emissionsfaktoren!$B$30:$B$599,"&lt;="&amp;H$11,Emissionsfaktoren!$A$30:$A$599,$D128,Emissionsfaktoren!$C$30:$C$599,$E128),
_xlfn.MINIFS(Emissionsfaktoren!$B$30:$B$599,Emissionsfaktoren!$A$30:$A$599,$D128,Emissionsfaktoren!$C$30:$C$599,$E128))</f>
        <v>0</v>
      </c>
      <c r="I128" s="393">
        <f>IF(_xlfn.MAXIFS(Emissionsfaktoren!$B$30:$B$599,Emissionsfaktoren!$B$30:$B$599,"&lt;="&amp;I$11,Emissionsfaktoren!$A$30:$A$599,$D128,Emissionsfaktoren!$C$30:$C$599,$E128)&gt;0,
_xlfn.MAXIFS(Emissionsfaktoren!$B$30:$B$599,Emissionsfaktoren!$B$30:$B$599,"&lt;="&amp;I$11,Emissionsfaktoren!$A$30:$A$599,$D128,Emissionsfaktoren!$C$30:$C$599,$E128),
_xlfn.MINIFS(Emissionsfaktoren!$B$30:$B$599,Emissionsfaktoren!$A$30:$A$599,$D128,Emissionsfaktoren!$C$30:$C$599,$E128))</f>
        <v>0</v>
      </c>
      <c r="J128" s="393">
        <f>IF(_xlfn.MAXIFS(Emissionsfaktoren!$B$30:$B$599,Emissionsfaktoren!$B$30:$B$599,"&lt;="&amp;J$11,Emissionsfaktoren!$A$30:$A$599,$D128,Emissionsfaktoren!$C$30:$C$599,$E128)&gt;0,
_xlfn.MAXIFS(Emissionsfaktoren!$B$30:$B$599,Emissionsfaktoren!$B$30:$B$599,"&lt;="&amp;J$11,Emissionsfaktoren!$A$30:$A$599,$D128,Emissionsfaktoren!$C$30:$C$599,$E128),
_xlfn.MINIFS(Emissionsfaktoren!$B$30:$B$599,Emissionsfaktoren!$A$30:$A$599,$D128,Emissionsfaktoren!$C$30:$C$599,$E128))</f>
        <v>0</v>
      </c>
      <c r="K128" s="599">
        <f>IF(_xlfn.MAXIFS(Emissionsfaktoren!$B$30:$B$599,Emissionsfaktoren!$B$30:$B$599,"&lt;="&amp;K$11,Emissionsfaktoren!$A$30:$A$599,$D128,Emissionsfaktoren!$C$30:$C$599,$E128)&gt;0,
_xlfn.MAXIFS(Emissionsfaktoren!$B$30:$B$599,Emissionsfaktoren!$B$30:$B$599,"&lt;="&amp;K$11,Emissionsfaktoren!$A$30:$A$599,$D128,Emissionsfaktoren!$C$30:$C$599,$E128),
_xlfn.MINIFS(Emissionsfaktoren!$B$30:$B$599,Emissionsfaktoren!$A$30:$A$599,$D128,Emissionsfaktoren!$C$30:$C$599,$E128))</f>
        <v>0</v>
      </c>
      <c r="L128" s="603" t="str" cm="1">
        <f t="array" ref="L128">IF(F128=0,"",(IFERROR(VLOOKUP($D128&amp;F128&amp;$E128,CHOOSE({1,2},Emissionsfaktoren!$A$30:$A$504&amp;Emissionsfaktoren!$B$30:$B$504&amp;Emissionsfaktoren!$C$30:$C$504,Emissionsfaktoren!$E$30:$E$504),2,0),"")))</f>
        <v/>
      </c>
      <c r="M128" s="603" t="str" cm="1">
        <f t="array" ref="M128">IF(G128=0,"",(IFERROR(VLOOKUP($D128&amp;G128&amp;$E128,CHOOSE({1,2},Emissionsfaktoren!$A$30:$A$504&amp;Emissionsfaktoren!$B$30:$B$504&amp;Emissionsfaktoren!$C$30:$C$504,Emissionsfaktoren!$E$30:$E$504),2,0),"")))</f>
        <v/>
      </c>
      <c r="N128" s="603" t="str" cm="1">
        <f t="array" ref="N128">IF(H128=0,"",(IFERROR(VLOOKUP($D128&amp;H128&amp;$E128,CHOOSE({1,2},Emissionsfaktoren!$A$30:$A$504&amp;Emissionsfaktoren!$B$30:$B$504&amp;Emissionsfaktoren!$C$30:$C$504,Emissionsfaktoren!$E$30:$E$504),2,0),"")))</f>
        <v/>
      </c>
      <c r="O128" s="603" t="str" cm="1">
        <f t="array" ref="O128">IF(I128=0,"",(IFERROR(VLOOKUP($D128&amp;I128&amp;$E128,CHOOSE({1,2},Emissionsfaktoren!$A$30:$A$504&amp;Emissionsfaktoren!$B$30:$B$504&amp;Emissionsfaktoren!$C$30:$C$504,Emissionsfaktoren!$E$30:$E$504),2,0),"")))</f>
        <v/>
      </c>
      <c r="P128" s="603" t="str" cm="1">
        <f t="array" ref="P128">IF(J128=0,"",(IFERROR(VLOOKUP($D128&amp;J128&amp;$E128,CHOOSE({1,2},Emissionsfaktoren!$A$30:$A$504&amp;Emissionsfaktoren!$B$30:$B$504&amp;Emissionsfaktoren!$C$30:$C$504,Emissionsfaktoren!$E$30:$E$504),2,0),"")))</f>
        <v/>
      </c>
      <c r="Q128" s="651" t="str" cm="1">
        <f t="array" ref="Q128">IF(K128=0,"",(IFERROR(VLOOKUP($D128&amp;K128&amp;$E128,CHOOSE({1,2},Emissionsfaktoren!$A$30:$A$504&amp;Emissionsfaktoren!$B$30:$B$504&amp;Emissionsfaktoren!$C$30:$C$504,Emissionsfaktoren!$E$30:$E$504),2,0),"")))</f>
        <v/>
      </c>
      <c r="R128" s="420" t="str">
        <f>IFERROR(L128*'3.4 Transport (vorgelagert)'!C27,"")</f>
        <v/>
      </c>
      <c r="S128" s="641" t="str">
        <f>IFERROR(M128*'3.4 Transport (vorgelagert)'!D27,"")</f>
        <v/>
      </c>
      <c r="T128" s="641" t="str">
        <f>IFERROR(N128*'3.4 Transport (vorgelagert)'!E27,"")</f>
        <v/>
      </c>
      <c r="U128" s="641" t="str">
        <f>IFERROR(O128*'3.4 Transport (vorgelagert)'!F27,"")</f>
        <v/>
      </c>
      <c r="V128" s="641" t="str">
        <f>IFERROR(P128*'3.4 Transport (vorgelagert)'!G27,"")</f>
        <v/>
      </c>
      <c r="W128" s="434" t="str">
        <f>IFERROR(Q128*'3.4 Transport (vorgelagert)'!H27,"")</f>
        <v/>
      </c>
    </row>
    <row r="129" spans="1:25" ht="19.350000000000001" customHeight="1" thickBot="1" x14ac:dyDescent="0.25">
      <c r="A129" s="886"/>
      <c r="B129" s="858"/>
      <c r="C129" s="144" t="s">
        <v>264</v>
      </c>
      <c r="D129" s="144"/>
      <c r="E129" s="144" t="s">
        <v>516</v>
      </c>
      <c r="F129" s="428">
        <f>IF(_xlfn.MAXIFS(Emissionsfaktoren!$B$30:$B$599,Emissionsfaktoren!$B$30:$B$599,"&lt;="&amp;F$11,Emissionsfaktoren!$A$30:$A$599,$D129,Emissionsfaktoren!$C$30:$C$599,$E129)&gt;0,
_xlfn.MAXIFS(Emissionsfaktoren!$B$30:$B$599,Emissionsfaktoren!$B$30:$B$599,"&lt;="&amp;F$11,Emissionsfaktoren!$A$30:$A$599,$D129,Emissionsfaktoren!$C$30:$C$599,$E129),
_xlfn.MINIFS(Emissionsfaktoren!$B$30:$B$599,Emissionsfaktoren!$A$30:$A$599,$D129,Emissionsfaktoren!$C$30:$C$599,$E129))</f>
        <v>0</v>
      </c>
      <c r="G129" s="428">
        <f>IF(_xlfn.MAXIFS(Emissionsfaktoren!$B$30:$B$599,Emissionsfaktoren!$B$30:$B$599,"&lt;="&amp;G$11,Emissionsfaktoren!$A$30:$A$599,$D129,Emissionsfaktoren!$C$30:$C$599,$E129)&gt;0,
_xlfn.MAXIFS(Emissionsfaktoren!$B$30:$B$599,Emissionsfaktoren!$B$30:$B$599,"&lt;="&amp;G$11,Emissionsfaktoren!$A$30:$A$599,$D129,Emissionsfaktoren!$C$30:$C$599,$E129),
_xlfn.MINIFS(Emissionsfaktoren!$B$30:$B$599,Emissionsfaktoren!$A$30:$A$599,$D129,Emissionsfaktoren!$C$30:$C$599,$E129))</f>
        <v>0</v>
      </c>
      <c r="H129" s="428">
        <f>IF(_xlfn.MAXIFS(Emissionsfaktoren!$B$30:$B$599,Emissionsfaktoren!$B$30:$B$599,"&lt;="&amp;H$11,Emissionsfaktoren!$A$30:$A$599,$D129,Emissionsfaktoren!$C$30:$C$599,$E129)&gt;0,
_xlfn.MAXIFS(Emissionsfaktoren!$B$30:$B$599,Emissionsfaktoren!$B$30:$B$599,"&lt;="&amp;H$11,Emissionsfaktoren!$A$30:$A$599,$D129,Emissionsfaktoren!$C$30:$C$599,$E129),
_xlfn.MINIFS(Emissionsfaktoren!$B$30:$B$599,Emissionsfaktoren!$A$30:$A$599,$D129,Emissionsfaktoren!$C$30:$C$599,$E129))</f>
        <v>0</v>
      </c>
      <c r="I129" s="428">
        <f>IF(_xlfn.MAXIFS(Emissionsfaktoren!$B$30:$B$599,Emissionsfaktoren!$B$30:$B$599,"&lt;="&amp;I$11,Emissionsfaktoren!$A$30:$A$599,$D129,Emissionsfaktoren!$C$30:$C$599,$E129)&gt;0,
_xlfn.MAXIFS(Emissionsfaktoren!$B$30:$B$599,Emissionsfaktoren!$B$30:$B$599,"&lt;="&amp;I$11,Emissionsfaktoren!$A$30:$A$599,$D129,Emissionsfaktoren!$C$30:$C$599,$E129),
_xlfn.MINIFS(Emissionsfaktoren!$B$30:$B$599,Emissionsfaktoren!$A$30:$A$599,$D129,Emissionsfaktoren!$C$30:$C$599,$E129))</f>
        <v>0</v>
      </c>
      <c r="J129" s="428">
        <f>IF(_xlfn.MAXIFS(Emissionsfaktoren!$B$30:$B$599,Emissionsfaktoren!$B$30:$B$599,"&lt;="&amp;J$11,Emissionsfaktoren!$A$30:$A$599,$D129,Emissionsfaktoren!$C$30:$C$599,$E129)&gt;0,
_xlfn.MAXIFS(Emissionsfaktoren!$B$30:$B$599,Emissionsfaktoren!$B$30:$B$599,"&lt;="&amp;J$11,Emissionsfaktoren!$A$30:$A$599,$D129,Emissionsfaktoren!$C$30:$C$599,$E129),
_xlfn.MINIFS(Emissionsfaktoren!$B$30:$B$599,Emissionsfaktoren!$A$30:$A$599,$D129,Emissionsfaktoren!$C$30:$C$599,$E129))</f>
        <v>0</v>
      </c>
      <c r="K129" s="602">
        <f>IF(_xlfn.MAXIFS(Emissionsfaktoren!$B$30:$B$599,Emissionsfaktoren!$B$30:$B$599,"&lt;="&amp;K$11,Emissionsfaktoren!$A$30:$A$599,$D129,Emissionsfaktoren!$C$30:$C$599,$E129)&gt;0,
_xlfn.MAXIFS(Emissionsfaktoren!$B$30:$B$599,Emissionsfaktoren!$B$30:$B$599,"&lt;="&amp;K$11,Emissionsfaktoren!$A$30:$A$599,$D129,Emissionsfaktoren!$C$30:$C$599,$E129),
_xlfn.MINIFS(Emissionsfaktoren!$B$30:$B$599,Emissionsfaktoren!$A$30:$A$599,$D129,Emissionsfaktoren!$C$30:$C$599,$E129))</f>
        <v>0</v>
      </c>
      <c r="L129" s="604" t="str" cm="1">
        <f t="array" ref="L129">IF(F129=0,"",(IFERROR(VLOOKUP($D129&amp;F129&amp;$E129,CHOOSE({1,2},Emissionsfaktoren!$A$30:$A$504&amp;Emissionsfaktoren!$B$30:$B$504&amp;Emissionsfaktoren!$C$30:$C$504,Emissionsfaktoren!$E$30:$E$504),2,0),"")))</f>
        <v/>
      </c>
      <c r="M129" s="604" t="str" cm="1">
        <f t="array" ref="M129">IF(G129=0,"",(IFERROR(VLOOKUP($D129&amp;G129&amp;$E129,CHOOSE({1,2},Emissionsfaktoren!$A$30:$A$504&amp;Emissionsfaktoren!$B$30:$B$504&amp;Emissionsfaktoren!$C$30:$C$504,Emissionsfaktoren!$E$30:$E$504),2,0),"")))</f>
        <v/>
      </c>
      <c r="N129" s="604" t="str" cm="1">
        <f t="array" ref="N129">IF(H129=0,"",(IFERROR(VLOOKUP($D129&amp;H129&amp;$E129,CHOOSE({1,2},Emissionsfaktoren!$A$30:$A$504&amp;Emissionsfaktoren!$B$30:$B$504&amp;Emissionsfaktoren!$C$30:$C$504,Emissionsfaktoren!$E$30:$E$504),2,0),"")))</f>
        <v/>
      </c>
      <c r="O129" s="604" t="str" cm="1">
        <f t="array" ref="O129">IF(I129=0,"",(IFERROR(VLOOKUP($D129&amp;I129&amp;$E129,CHOOSE({1,2},Emissionsfaktoren!$A$30:$A$504&amp;Emissionsfaktoren!$B$30:$B$504&amp;Emissionsfaktoren!$C$30:$C$504,Emissionsfaktoren!$E$30:$E$504),2,0),"")))</f>
        <v/>
      </c>
      <c r="P129" s="604" t="str" cm="1">
        <f t="array" ref="P129">IF(J129=0,"",(IFERROR(VLOOKUP($D129&amp;J129&amp;$E129,CHOOSE({1,2},Emissionsfaktoren!$A$30:$A$504&amp;Emissionsfaktoren!$B$30:$B$504&amp;Emissionsfaktoren!$C$30:$C$504,Emissionsfaktoren!$E$30:$E$504),2,0),"")))</f>
        <v/>
      </c>
      <c r="Q129" s="652" t="str" cm="1">
        <f t="array" ref="Q129">IF(K129=0,"",(IFERROR(VLOOKUP($D129&amp;K129&amp;$E129,CHOOSE({1,2},Emissionsfaktoren!$A$30:$A$504&amp;Emissionsfaktoren!$B$30:$B$504&amp;Emissionsfaktoren!$C$30:$C$504,Emissionsfaktoren!$E$30:$E$504),2,0),"")))</f>
        <v/>
      </c>
      <c r="R129" s="430" t="str">
        <f>IFERROR(L129*'3.4 Transport (vorgelagert)'!C28,"")</f>
        <v/>
      </c>
      <c r="S129" s="640" t="str">
        <f>IFERROR(M129*'3.4 Transport (vorgelagert)'!D28,"")</f>
        <v/>
      </c>
      <c r="T129" s="640" t="str">
        <f>IFERROR(N129*'3.4 Transport (vorgelagert)'!E28,"")</f>
        <v/>
      </c>
      <c r="U129" s="640" t="str">
        <f>IFERROR(O129*'3.4 Transport (vorgelagert)'!F28,"")</f>
        <v/>
      </c>
      <c r="V129" s="640" t="str">
        <f>IFERROR(P129*'3.4 Transport (vorgelagert)'!G28,"")</f>
        <v/>
      </c>
      <c r="W129" s="431" t="str">
        <f>IFERROR(Q129*'3.4 Transport (vorgelagert)'!H28,"")</f>
        <v/>
      </c>
    </row>
    <row r="130" spans="1:25" ht="19.350000000000001" customHeight="1" x14ac:dyDescent="0.2">
      <c r="A130" s="886"/>
      <c r="B130" s="892" t="s">
        <v>537</v>
      </c>
      <c r="C130" s="317" t="s">
        <v>538</v>
      </c>
      <c r="D130" s="317"/>
      <c r="E130" s="317" t="s">
        <v>516</v>
      </c>
      <c r="F130" s="419">
        <f>IF(_xlfn.MAXIFS(Emissionsfaktoren!$B$30:$B$599,Emissionsfaktoren!$B$30:$B$599,"&lt;="&amp;F$11,Emissionsfaktoren!$A$30:$A$599,$D130,Emissionsfaktoren!$C$30:$C$599,$E130)&gt;0,
_xlfn.MAXIFS(Emissionsfaktoren!$B$30:$B$599,Emissionsfaktoren!$B$30:$B$599,"&lt;="&amp;F$11,Emissionsfaktoren!$A$30:$A$599,$D130,Emissionsfaktoren!$C$30:$C$599,$E130),
_xlfn.MINIFS(Emissionsfaktoren!$B$30:$B$599,Emissionsfaktoren!$A$30:$A$599,$D130,Emissionsfaktoren!$C$30:$C$599,$E130))</f>
        <v>0</v>
      </c>
      <c r="G130" s="419">
        <f>IF(_xlfn.MAXIFS(Emissionsfaktoren!$B$30:$B$599,Emissionsfaktoren!$B$30:$B$599,"&lt;="&amp;G$11,Emissionsfaktoren!$A$30:$A$599,$D130,Emissionsfaktoren!$C$30:$C$599,$E130)&gt;0,
_xlfn.MAXIFS(Emissionsfaktoren!$B$30:$B$599,Emissionsfaktoren!$B$30:$B$599,"&lt;="&amp;G$11,Emissionsfaktoren!$A$30:$A$599,$D130,Emissionsfaktoren!$C$30:$C$599,$E130),
_xlfn.MINIFS(Emissionsfaktoren!$B$30:$B$599,Emissionsfaktoren!$A$30:$A$599,$D130,Emissionsfaktoren!$C$30:$C$599,$E130))</f>
        <v>0</v>
      </c>
      <c r="H130" s="419">
        <f>IF(_xlfn.MAXIFS(Emissionsfaktoren!$B$30:$B$599,Emissionsfaktoren!$B$30:$B$599,"&lt;="&amp;H$11,Emissionsfaktoren!$A$30:$A$599,$D130,Emissionsfaktoren!$C$30:$C$599,$E130)&gt;0,
_xlfn.MAXIFS(Emissionsfaktoren!$B$30:$B$599,Emissionsfaktoren!$B$30:$B$599,"&lt;="&amp;H$11,Emissionsfaktoren!$A$30:$A$599,$D130,Emissionsfaktoren!$C$30:$C$599,$E130),
_xlfn.MINIFS(Emissionsfaktoren!$B$30:$B$599,Emissionsfaktoren!$A$30:$A$599,$D130,Emissionsfaktoren!$C$30:$C$599,$E130))</f>
        <v>0</v>
      </c>
      <c r="I130" s="419">
        <f>IF(_xlfn.MAXIFS(Emissionsfaktoren!$B$30:$B$599,Emissionsfaktoren!$B$30:$B$599,"&lt;="&amp;I$11,Emissionsfaktoren!$A$30:$A$599,$D130,Emissionsfaktoren!$C$30:$C$599,$E130)&gt;0,
_xlfn.MAXIFS(Emissionsfaktoren!$B$30:$B$599,Emissionsfaktoren!$B$30:$B$599,"&lt;="&amp;I$11,Emissionsfaktoren!$A$30:$A$599,$D130,Emissionsfaktoren!$C$30:$C$599,$E130),
_xlfn.MINIFS(Emissionsfaktoren!$B$30:$B$599,Emissionsfaktoren!$A$30:$A$599,$D130,Emissionsfaktoren!$C$30:$C$599,$E130))</f>
        <v>0</v>
      </c>
      <c r="J130" s="419">
        <f>IF(_xlfn.MAXIFS(Emissionsfaktoren!$B$30:$B$599,Emissionsfaktoren!$B$30:$B$599,"&lt;="&amp;J$11,Emissionsfaktoren!$A$30:$A$599,$D130,Emissionsfaktoren!$C$30:$C$599,$E130)&gt;0,
_xlfn.MAXIFS(Emissionsfaktoren!$B$30:$B$599,Emissionsfaktoren!$B$30:$B$599,"&lt;="&amp;J$11,Emissionsfaktoren!$A$30:$A$599,$D130,Emissionsfaktoren!$C$30:$C$599,$E130),
_xlfn.MINIFS(Emissionsfaktoren!$B$30:$B$599,Emissionsfaktoren!$A$30:$A$599,$D130,Emissionsfaktoren!$C$30:$C$599,$E130))</f>
        <v>0</v>
      </c>
      <c r="K130" s="598">
        <f>IF(_xlfn.MAXIFS(Emissionsfaktoren!$B$30:$B$599,Emissionsfaktoren!$B$30:$B$599,"&lt;="&amp;K$11,Emissionsfaktoren!$A$30:$A$599,$D130,Emissionsfaktoren!$C$30:$C$599,$E130)&gt;0,
_xlfn.MAXIFS(Emissionsfaktoren!$B$30:$B$599,Emissionsfaktoren!$B$30:$B$599,"&lt;="&amp;K$11,Emissionsfaktoren!$A$30:$A$599,$D130,Emissionsfaktoren!$C$30:$C$599,$E130),
_xlfn.MINIFS(Emissionsfaktoren!$B$30:$B$599,Emissionsfaktoren!$A$30:$A$599,$D130,Emissionsfaktoren!$C$30:$C$599,$E130))</f>
        <v>0</v>
      </c>
      <c r="L130" s="603" t="str" cm="1">
        <f t="array" ref="L130">IF(F130=0,"",(IFERROR(VLOOKUP($D130&amp;F130&amp;$E130,CHOOSE({1,2},Emissionsfaktoren!$A$30:$A$504&amp;Emissionsfaktoren!$B$30:$B$504&amp;Emissionsfaktoren!$C$30:$C$504,Emissionsfaktoren!$E$30:$E$504),2,0),"")))</f>
        <v/>
      </c>
      <c r="M130" s="603" t="str" cm="1">
        <f t="array" ref="M130">IF(G130=0,"",(IFERROR(VLOOKUP($D130&amp;G130&amp;$E130,CHOOSE({1,2},Emissionsfaktoren!$A$30:$A$504&amp;Emissionsfaktoren!$B$30:$B$504&amp;Emissionsfaktoren!$C$30:$C$504,Emissionsfaktoren!$E$30:$E$504),2,0),"")))</f>
        <v/>
      </c>
      <c r="N130" s="603" t="str" cm="1">
        <f t="array" ref="N130">IF(H130=0,"",(IFERROR(VLOOKUP($D130&amp;H130&amp;$E130,CHOOSE({1,2},Emissionsfaktoren!$A$30:$A$504&amp;Emissionsfaktoren!$B$30:$B$504&amp;Emissionsfaktoren!$C$30:$C$504,Emissionsfaktoren!$E$30:$E$504),2,0),"")))</f>
        <v/>
      </c>
      <c r="O130" s="603" t="str" cm="1">
        <f t="array" ref="O130">IF(I130=0,"",(IFERROR(VLOOKUP($D130&amp;I130&amp;$E130,CHOOSE({1,2},Emissionsfaktoren!$A$30:$A$504&amp;Emissionsfaktoren!$B$30:$B$504&amp;Emissionsfaktoren!$C$30:$C$504,Emissionsfaktoren!$E$30:$E$504),2,0),"")))</f>
        <v/>
      </c>
      <c r="P130" s="603" t="str" cm="1">
        <f t="array" ref="P130">IF(J130=0,"",(IFERROR(VLOOKUP($D130&amp;J130&amp;$E130,CHOOSE({1,2},Emissionsfaktoren!$A$30:$A$504&amp;Emissionsfaktoren!$B$30:$B$504&amp;Emissionsfaktoren!$C$30:$C$504,Emissionsfaktoren!$E$30:$E$504),2,0),"")))</f>
        <v/>
      </c>
      <c r="Q130" s="651" t="str" cm="1">
        <f t="array" ref="Q130">IF(K130=0,"",(IFERROR(VLOOKUP($D130&amp;K130&amp;$E130,CHOOSE({1,2},Emissionsfaktoren!$A$30:$A$504&amp;Emissionsfaktoren!$B$30:$B$504&amp;Emissionsfaktoren!$C$30:$C$504,Emissionsfaktoren!$E$30:$E$504),2,0),"")))</f>
        <v/>
      </c>
      <c r="R130" s="420" t="str">
        <f>IFERROR(L130*('3.4 Transport (vorgelagert)'!C33+'3.4 Transport (vorgelagert)'!C34),"")</f>
        <v/>
      </c>
      <c r="S130" s="641" t="str">
        <f>IFERROR(M130*('3.4 Transport (vorgelagert)'!D33+'3.4 Transport (vorgelagert)'!D34),"")</f>
        <v/>
      </c>
      <c r="T130" s="641" t="str">
        <f>IFERROR(N130*('3.4 Transport (vorgelagert)'!E33+'3.4 Transport (vorgelagert)'!E34),"")</f>
        <v/>
      </c>
      <c r="U130" s="641" t="str">
        <f>IFERROR(O130*('3.4 Transport (vorgelagert)'!F33+'3.4 Transport (vorgelagert)'!F34),"")</f>
        <v/>
      </c>
      <c r="V130" s="641" t="str">
        <f>IFERROR(P130*('3.4 Transport (vorgelagert)'!G33+'3.4 Transport (vorgelagert)'!G34),"")</f>
        <v/>
      </c>
      <c r="W130" s="427" t="str">
        <f>IFERROR(Q130*('3.4 Transport (vorgelagert)'!H33+'3.4 Transport (vorgelagert)'!H34),"")</f>
        <v/>
      </c>
    </row>
    <row r="131" spans="1:25" ht="19.350000000000001" customHeight="1" thickBot="1" x14ac:dyDescent="0.25">
      <c r="A131" s="886"/>
      <c r="B131" s="871"/>
      <c r="C131" s="299" t="s">
        <v>539</v>
      </c>
      <c r="D131" s="299"/>
      <c r="E131" s="299" t="s">
        <v>516</v>
      </c>
      <c r="F131" s="418">
        <f>IF(_xlfn.MAXIFS(Emissionsfaktoren!$B$30:$B$599,Emissionsfaktoren!$B$30:$B$599,"&lt;="&amp;F$11,Emissionsfaktoren!$A$30:$A$599,$D131,Emissionsfaktoren!$C$30:$C$599,$E131)&gt;0,
_xlfn.MAXIFS(Emissionsfaktoren!$B$30:$B$599,Emissionsfaktoren!$B$30:$B$599,"&lt;="&amp;F$11,Emissionsfaktoren!$A$30:$A$599,$D131,Emissionsfaktoren!$C$30:$C$599,$E131),
_xlfn.MINIFS(Emissionsfaktoren!$B$30:$B$599,Emissionsfaktoren!$A$30:$A$599,$D131,Emissionsfaktoren!$C$30:$C$599,$E131))</f>
        <v>0</v>
      </c>
      <c r="G131" s="418">
        <f>IF(_xlfn.MAXIFS(Emissionsfaktoren!$B$30:$B$599,Emissionsfaktoren!$B$30:$B$599,"&lt;="&amp;G$11,Emissionsfaktoren!$A$30:$A$599,$D131,Emissionsfaktoren!$C$30:$C$599,$E131)&gt;0,
_xlfn.MAXIFS(Emissionsfaktoren!$B$30:$B$599,Emissionsfaktoren!$B$30:$B$599,"&lt;="&amp;G$11,Emissionsfaktoren!$A$30:$A$599,$D131,Emissionsfaktoren!$C$30:$C$599,$E131),
_xlfn.MINIFS(Emissionsfaktoren!$B$30:$B$599,Emissionsfaktoren!$A$30:$A$599,$D131,Emissionsfaktoren!$C$30:$C$599,$E131))</f>
        <v>0</v>
      </c>
      <c r="H131" s="418">
        <f>IF(_xlfn.MAXIFS(Emissionsfaktoren!$B$30:$B$599,Emissionsfaktoren!$B$30:$B$599,"&lt;="&amp;H$11,Emissionsfaktoren!$A$30:$A$599,$D131,Emissionsfaktoren!$C$30:$C$599,$E131)&gt;0,
_xlfn.MAXIFS(Emissionsfaktoren!$B$30:$B$599,Emissionsfaktoren!$B$30:$B$599,"&lt;="&amp;H$11,Emissionsfaktoren!$A$30:$A$599,$D131,Emissionsfaktoren!$C$30:$C$599,$E131),
_xlfn.MINIFS(Emissionsfaktoren!$B$30:$B$599,Emissionsfaktoren!$A$30:$A$599,$D131,Emissionsfaktoren!$C$30:$C$599,$E131))</f>
        <v>0</v>
      </c>
      <c r="I131" s="418">
        <f>IF(_xlfn.MAXIFS(Emissionsfaktoren!$B$30:$B$599,Emissionsfaktoren!$B$30:$B$599,"&lt;="&amp;I$11,Emissionsfaktoren!$A$30:$A$599,$D131,Emissionsfaktoren!$C$30:$C$599,$E131)&gt;0,
_xlfn.MAXIFS(Emissionsfaktoren!$B$30:$B$599,Emissionsfaktoren!$B$30:$B$599,"&lt;="&amp;I$11,Emissionsfaktoren!$A$30:$A$599,$D131,Emissionsfaktoren!$C$30:$C$599,$E131),
_xlfn.MINIFS(Emissionsfaktoren!$B$30:$B$599,Emissionsfaktoren!$A$30:$A$599,$D131,Emissionsfaktoren!$C$30:$C$599,$E131))</f>
        <v>0</v>
      </c>
      <c r="J131" s="418">
        <f>IF(_xlfn.MAXIFS(Emissionsfaktoren!$B$30:$B$599,Emissionsfaktoren!$B$30:$B$599,"&lt;="&amp;J$11,Emissionsfaktoren!$A$30:$A$599,$D131,Emissionsfaktoren!$C$30:$C$599,$E131)&gt;0,
_xlfn.MAXIFS(Emissionsfaktoren!$B$30:$B$599,Emissionsfaktoren!$B$30:$B$599,"&lt;="&amp;J$11,Emissionsfaktoren!$A$30:$A$599,$D131,Emissionsfaktoren!$C$30:$C$599,$E131),
_xlfn.MINIFS(Emissionsfaktoren!$B$30:$B$599,Emissionsfaktoren!$A$30:$A$599,$D131,Emissionsfaktoren!$C$30:$C$599,$E131))</f>
        <v>0</v>
      </c>
      <c r="K131" s="600">
        <f>IF(_xlfn.MAXIFS(Emissionsfaktoren!$B$30:$B$599,Emissionsfaktoren!$B$30:$B$599,"&lt;="&amp;K$11,Emissionsfaktoren!$A$30:$A$599,$D131,Emissionsfaktoren!$C$30:$C$599,$E131)&gt;0,
_xlfn.MAXIFS(Emissionsfaktoren!$B$30:$B$599,Emissionsfaktoren!$B$30:$B$599,"&lt;="&amp;K$11,Emissionsfaktoren!$A$30:$A$599,$D131,Emissionsfaktoren!$C$30:$C$599,$E131),
_xlfn.MINIFS(Emissionsfaktoren!$B$30:$B$599,Emissionsfaktoren!$A$30:$A$599,$D131,Emissionsfaktoren!$C$30:$C$599,$E131))</f>
        <v>0</v>
      </c>
      <c r="L131" s="604" t="str" cm="1">
        <f t="array" ref="L131">IF(F131=0,"",(IFERROR(VLOOKUP($D131&amp;F131&amp;$E131,CHOOSE({1,2},Emissionsfaktoren!$A$30:$A$504&amp;Emissionsfaktoren!$B$30:$B$504&amp;Emissionsfaktoren!$C$30:$C$504,Emissionsfaktoren!$E$30:$E$504),2,0),"")))</f>
        <v/>
      </c>
      <c r="M131" s="604" t="str" cm="1">
        <f t="array" ref="M131">IF(G131=0,"",(IFERROR(VLOOKUP($D131&amp;G131&amp;$E131,CHOOSE({1,2},Emissionsfaktoren!$A$30:$A$504&amp;Emissionsfaktoren!$B$30:$B$504&amp;Emissionsfaktoren!$C$30:$C$504,Emissionsfaktoren!$E$30:$E$504),2,0),"")))</f>
        <v/>
      </c>
      <c r="N131" s="604" t="str" cm="1">
        <f t="array" ref="N131">IF(H131=0,"",(IFERROR(VLOOKUP($D131&amp;H131&amp;$E131,CHOOSE({1,2},Emissionsfaktoren!$A$30:$A$504&amp;Emissionsfaktoren!$B$30:$B$504&amp;Emissionsfaktoren!$C$30:$C$504,Emissionsfaktoren!$E$30:$E$504),2,0),"")))</f>
        <v/>
      </c>
      <c r="O131" s="604" t="str" cm="1">
        <f t="array" ref="O131">IF(I131=0,"",(IFERROR(VLOOKUP($D131&amp;I131&amp;$E131,CHOOSE({1,2},Emissionsfaktoren!$A$30:$A$504&amp;Emissionsfaktoren!$B$30:$B$504&amp;Emissionsfaktoren!$C$30:$C$504,Emissionsfaktoren!$E$30:$E$504),2,0),"")))</f>
        <v/>
      </c>
      <c r="P131" s="604" t="str" cm="1">
        <f t="array" ref="P131">IF(J131=0,"",(IFERROR(VLOOKUP($D131&amp;J131&amp;$E131,CHOOSE({1,2},Emissionsfaktoren!$A$30:$A$504&amp;Emissionsfaktoren!$B$30:$B$504&amp;Emissionsfaktoren!$C$30:$C$504,Emissionsfaktoren!$E$30:$E$504),2,0),"")))</f>
        <v/>
      </c>
      <c r="Q131" s="652" t="str" cm="1">
        <f t="array" ref="Q131">IF(K131=0,"",(IFERROR(VLOOKUP($D131&amp;K131&amp;$E131,CHOOSE({1,2},Emissionsfaktoren!$A$30:$A$504&amp;Emissionsfaktoren!$B$30:$B$504&amp;Emissionsfaktoren!$C$30:$C$504,Emissionsfaktoren!$E$30:$E$504),2,0),"")))</f>
        <v/>
      </c>
      <c r="R131" s="432" t="str">
        <f>IFERROR(L131*('3.4 Transport (vorgelagert)'!C35+'3.4 Transport (vorgelagert)'!C36),"")</f>
        <v/>
      </c>
      <c r="S131" s="650" t="str">
        <f>IFERROR(M131*('3.4 Transport (vorgelagert)'!D35+'3.4 Transport (vorgelagert)'!D36),"")</f>
        <v/>
      </c>
      <c r="T131" s="650" t="str">
        <f>IFERROR(N131*('3.4 Transport (vorgelagert)'!E35+'3.4 Transport (vorgelagert)'!E36),"")</f>
        <v/>
      </c>
      <c r="U131" s="650" t="str">
        <f>IFERROR(O131*('3.4 Transport (vorgelagert)'!F35+'3.4 Transport (vorgelagert)'!F36),"")</f>
        <v/>
      </c>
      <c r="V131" s="650" t="str">
        <f>IFERROR(P131*('3.4 Transport (vorgelagert)'!G35+'3.4 Transport (vorgelagert)'!G36),"")</f>
        <v/>
      </c>
      <c r="W131" s="431" t="str">
        <f>IFERROR(Q131*('3.4 Transport (vorgelagert)'!H35+'3.4 Transport (vorgelagert)'!H36),"")</f>
        <v/>
      </c>
    </row>
    <row r="132" spans="1:25" ht="19.350000000000001" customHeight="1" x14ac:dyDescent="0.2">
      <c r="A132" s="886"/>
      <c r="B132" s="856" t="s">
        <v>540</v>
      </c>
      <c r="C132" s="216" t="s">
        <v>259</v>
      </c>
      <c r="D132" s="216"/>
      <c r="E132" s="216" t="s">
        <v>516</v>
      </c>
      <c r="F132" s="426">
        <f>IF(_xlfn.MAXIFS(Emissionsfaktoren!$B$30:$B$599,Emissionsfaktoren!$B$30:$B$599,"&lt;="&amp;F$11,Emissionsfaktoren!$A$30:$A$599,$D132,Emissionsfaktoren!$C$30:$C$599,$E132)&gt;0,
_xlfn.MAXIFS(Emissionsfaktoren!$B$30:$B$599,Emissionsfaktoren!$B$30:$B$599,"&lt;="&amp;F$11,Emissionsfaktoren!$A$30:$A$599,$D132,Emissionsfaktoren!$C$30:$C$599,$E132),
_xlfn.MINIFS(Emissionsfaktoren!$B$30:$B$599,Emissionsfaktoren!$A$30:$A$599,$D132,Emissionsfaktoren!$C$30:$C$599,$E132))</f>
        <v>0</v>
      </c>
      <c r="G132" s="426">
        <f>IF(_xlfn.MAXIFS(Emissionsfaktoren!$B$30:$B$599,Emissionsfaktoren!$B$30:$B$599,"&lt;="&amp;G$11,Emissionsfaktoren!$A$30:$A$599,$D132,Emissionsfaktoren!$C$30:$C$599,$E132)&gt;0,
_xlfn.MAXIFS(Emissionsfaktoren!$B$30:$B$599,Emissionsfaktoren!$B$30:$B$599,"&lt;="&amp;G$11,Emissionsfaktoren!$A$30:$A$599,$D132,Emissionsfaktoren!$C$30:$C$599,$E132),
_xlfn.MINIFS(Emissionsfaktoren!$B$30:$B$599,Emissionsfaktoren!$A$30:$A$599,$D132,Emissionsfaktoren!$C$30:$C$599,$E132))</f>
        <v>0</v>
      </c>
      <c r="H132" s="426">
        <f>IF(_xlfn.MAXIFS(Emissionsfaktoren!$B$30:$B$599,Emissionsfaktoren!$B$30:$B$599,"&lt;="&amp;H$11,Emissionsfaktoren!$A$30:$A$599,$D132,Emissionsfaktoren!$C$30:$C$599,$E132)&gt;0,
_xlfn.MAXIFS(Emissionsfaktoren!$B$30:$B$599,Emissionsfaktoren!$B$30:$B$599,"&lt;="&amp;H$11,Emissionsfaktoren!$A$30:$A$599,$D132,Emissionsfaktoren!$C$30:$C$599,$E132),
_xlfn.MINIFS(Emissionsfaktoren!$B$30:$B$599,Emissionsfaktoren!$A$30:$A$599,$D132,Emissionsfaktoren!$C$30:$C$599,$E132))</f>
        <v>0</v>
      </c>
      <c r="I132" s="426">
        <f>IF(_xlfn.MAXIFS(Emissionsfaktoren!$B$30:$B$599,Emissionsfaktoren!$B$30:$B$599,"&lt;="&amp;I$11,Emissionsfaktoren!$A$30:$A$599,$D132,Emissionsfaktoren!$C$30:$C$599,$E132)&gt;0,
_xlfn.MAXIFS(Emissionsfaktoren!$B$30:$B$599,Emissionsfaktoren!$B$30:$B$599,"&lt;="&amp;I$11,Emissionsfaktoren!$A$30:$A$599,$D132,Emissionsfaktoren!$C$30:$C$599,$E132),
_xlfn.MINIFS(Emissionsfaktoren!$B$30:$B$599,Emissionsfaktoren!$A$30:$A$599,$D132,Emissionsfaktoren!$C$30:$C$599,$E132))</f>
        <v>0</v>
      </c>
      <c r="J132" s="426">
        <f>IF(_xlfn.MAXIFS(Emissionsfaktoren!$B$30:$B$599,Emissionsfaktoren!$B$30:$B$599,"&lt;="&amp;J$11,Emissionsfaktoren!$A$30:$A$599,$D132,Emissionsfaktoren!$C$30:$C$599,$E132)&gt;0,
_xlfn.MAXIFS(Emissionsfaktoren!$B$30:$B$599,Emissionsfaktoren!$B$30:$B$599,"&lt;="&amp;J$11,Emissionsfaktoren!$A$30:$A$599,$D132,Emissionsfaktoren!$C$30:$C$599,$E132),
_xlfn.MINIFS(Emissionsfaktoren!$B$30:$B$599,Emissionsfaktoren!$A$30:$A$599,$D132,Emissionsfaktoren!$C$30:$C$599,$E132))</f>
        <v>0</v>
      </c>
      <c r="K132" s="601">
        <f>IF(_xlfn.MAXIFS(Emissionsfaktoren!$B$30:$B$599,Emissionsfaktoren!$B$30:$B$599,"&lt;="&amp;K$11,Emissionsfaktoren!$A$30:$A$599,$D132,Emissionsfaktoren!$C$30:$C$599,$E132)&gt;0,
_xlfn.MAXIFS(Emissionsfaktoren!$B$30:$B$599,Emissionsfaktoren!$B$30:$B$599,"&lt;="&amp;K$11,Emissionsfaktoren!$A$30:$A$599,$D132,Emissionsfaktoren!$C$30:$C$599,$E132),
_xlfn.MINIFS(Emissionsfaktoren!$B$30:$B$599,Emissionsfaktoren!$A$30:$A$599,$D132,Emissionsfaktoren!$C$30:$C$599,$E132))</f>
        <v>0</v>
      </c>
      <c r="L132" s="603" t="str" cm="1">
        <f t="array" ref="L132">IF(F132=0,"",(IFERROR(VLOOKUP($D132&amp;F132&amp;$E132,CHOOSE({1,2},Emissionsfaktoren!$A$30:$A$504&amp;Emissionsfaktoren!$B$30:$B$504&amp;Emissionsfaktoren!$C$30:$C$504,Emissionsfaktoren!$E$30:$E$504),2,0),"")))</f>
        <v/>
      </c>
      <c r="M132" s="603" t="str" cm="1">
        <f t="array" ref="M132">IF(G132=0,"",(IFERROR(VLOOKUP($D132&amp;G132&amp;$E132,CHOOSE({1,2},Emissionsfaktoren!$A$30:$A$504&amp;Emissionsfaktoren!$B$30:$B$504&amp;Emissionsfaktoren!$C$30:$C$504,Emissionsfaktoren!$E$30:$E$504),2,0),"")))</f>
        <v/>
      </c>
      <c r="N132" s="603" t="str" cm="1">
        <f t="array" ref="N132">IF(H132=0,"",(IFERROR(VLOOKUP($D132&amp;H132&amp;$E132,CHOOSE({1,2},Emissionsfaktoren!$A$30:$A$504&amp;Emissionsfaktoren!$B$30:$B$504&amp;Emissionsfaktoren!$C$30:$C$504,Emissionsfaktoren!$E$30:$E$504),2,0),"")))</f>
        <v/>
      </c>
      <c r="O132" s="603" t="str" cm="1">
        <f t="array" ref="O132">IF(I132=0,"",(IFERROR(VLOOKUP($D132&amp;I132&amp;$E132,CHOOSE({1,2},Emissionsfaktoren!$A$30:$A$504&amp;Emissionsfaktoren!$B$30:$B$504&amp;Emissionsfaktoren!$C$30:$C$504,Emissionsfaktoren!$E$30:$E$504),2,0),"")))</f>
        <v/>
      </c>
      <c r="P132" s="603" t="str" cm="1">
        <f t="array" ref="P132">IF(J132=0,"",(IFERROR(VLOOKUP($D132&amp;J132&amp;$E132,CHOOSE({1,2},Emissionsfaktoren!$A$30:$A$504&amp;Emissionsfaktoren!$B$30:$B$504&amp;Emissionsfaktoren!$C$30:$C$504,Emissionsfaktoren!$E$30:$E$504),2,0),"")))</f>
        <v/>
      </c>
      <c r="Q132" s="651" t="str" cm="1">
        <f t="array" ref="Q132">IF(K132=0,"",(IFERROR(VLOOKUP($D132&amp;K132&amp;$E132,CHOOSE({1,2},Emissionsfaktoren!$A$30:$A$504&amp;Emissionsfaktoren!$B$30:$B$504&amp;Emissionsfaktoren!$C$30:$C$504,Emissionsfaktoren!$E$30:$E$504),2,0),"")))</f>
        <v/>
      </c>
      <c r="R132" s="345" t="str">
        <f>IFERROR(L132*'3.9 Transport (nachgelagert)'!C15,"")</f>
        <v/>
      </c>
      <c r="S132" s="642" t="str">
        <f>IFERROR(M132*'3.9 Transport (nachgelagert)'!D15,"")</f>
        <v/>
      </c>
      <c r="T132" s="642" t="str">
        <f>IFERROR(N132*'3.9 Transport (nachgelagert)'!E15,"")</f>
        <v/>
      </c>
      <c r="U132" s="642" t="str">
        <f>IFERROR(O132*'3.9 Transport (nachgelagert)'!F15,"")</f>
        <v/>
      </c>
      <c r="V132" s="642" t="str">
        <f>IFERROR(P132*'3.9 Transport (nachgelagert)'!G15,"")</f>
        <v/>
      </c>
      <c r="W132" s="347" t="str">
        <f>IFERROR(Q132*'3.9 Transport (nachgelagert)'!H15,"")</f>
        <v/>
      </c>
    </row>
    <row r="133" spans="1:25" ht="19.350000000000001" customHeight="1" x14ac:dyDescent="0.2">
      <c r="A133" s="886"/>
      <c r="B133" s="857"/>
      <c r="C133" s="140" t="s">
        <v>261</v>
      </c>
      <c r="D133" s="140"/>
      <c r="E133" s="140" t="s">
        <v>516</v>
      </c>
      <c r="F133" s="393">
        <f>IF(_xlfn.MAXIFS(Emissionsfaktoren!$B$30:$B$599,Emissionsfaktoren!$B$30:$B$599,"&lt;="&amp;F$11,Emissionsfaktoren!$A$30:$A$599,$D133,Emissionsfaktoren!$C$30:$C$599,$E133)&gt;0,
_xlfn.MAXIFS(Emissionsfaktoren!$B$30:$B$599,Emissionsfaktoren!$B$30:$B$599,"&lt;="&amp;F$11,Emissionsfaktoren!$A$30:$A$599,$D133,Emissionsfaktoren!$C$30:$C$599,$E133),
_xlfn.MINIFS(Emissionsfaktoren!$B$30:$B$599,Emissionsfaktoren!$A$30:$A$599,$D133,Emissionsfaktoren!$C$30:$C$599,$E133))</f>
        <v>0</v>
      </c>
      <c r="G133" s="393">
        <f>IF(_xlfn.MAXIFS(Emissionsfaktoren!$B$30:$B$599,Emissionsfaktoren!$B$30:$B$599,"&lt;="&amp;G$11,Emissionsfaktoren!$A$30:$A$599,$D133,Emissionsfaktoren!$C$30:$C$599,$E133)&gt;0,
_xlfn.MAXIFS(Emissionsfaktoren!$B$30:$B$599,Emissionsfaktoren!$B$30:$B$599,"&lt;="&amp;G$11,Emissionsfaktoren!$A$30:$A$599,$D133,Emissionsfaktoren!$C$30:$C$599,$E133),
_xlfn.MINIFS(Emissionsfaktoren!$B$30:$B$599,Emissionsfaktoren!$A$30:$A$599,$D133,Emissionsfaktoren!$C$30:$C$599,$E133))</f>
        <v>0</v>
      </c>
      <c r="H133" s="393">
        <f>IF(_xlfn.MAXIFS(Emissionsfaktoren!$B$30:$B$599,Emissionsfaktoren!$B$30:$B$599,"&lt;="&amp;H$11,Emissionsfaktoren!$A$30:$A$599,$D133,Emissionsfaktoren!$C$30:$C$599,$E133)&gt;0,
_xlfn.MAXIFS(Emissionsfaktoren!$B$30:$B$599,Emissionsfaktoren!$B$30:$B$599,"&lt;="&amp;H$11,Emissionsfaktoren!$A$30:$A$599,$D133,Emissionsfaktoren!$C$30:$C$599,$E133),
_xlfn.MINIFS(Emissionsfaktoren!$B$30:$B$599,Emissionsfaktoren!$A$30:$A$599,$D133,Emissionsfaktoren!$C$30:$C$599,$E133))</f>
        <v>0</v>
      </c>
      <c r="I133" s="393">
        <f>IF(_xlfn.MAXIFS(Emissionsfaktoren!$B$30:$B$599,Emissionsfaktoren!$B$30:$B$599,"&lt;="&amp;I$11,Emissionsfaktoren!$A$30:$A$599,$D133,Emissionsfaktoren!$C$30:$C$599,$E133)&gt;0,
_xlfn.MAXIFS(Emissionsfaktoren!$B$30:$B$599,Emissionsfaktoren!$B$30:$B$599,"&lt;="&amp;I$11,Emissionsfaktoren!$A$30:$A$599,$D133,Emissionsfaktoren!$C$30:$C$599,$E133),
_xlfn.MINIFS(Emissionsfaktoren!$B$30:$B$599,Emissionsfaktoren!$A$30:$A$599,$D133,Emissionsfaktoren!$C$30:$C$599,$E133))</f>
        <v>0</v>
      </c>
      <c r="J133" s="393">
        <f>IF(_xlfn.MAXIFS(Emissionsfaktoren!$B$30:$B$599,Emissionsfaktoren!$B$30:$B$599,"&lt;="&amp;J$11,Emissionsfaktoren!$A$30:$A$599,$D133,Emissionsfaktoren!$C$30:$C$599,$E133)&gt;0,
_xlfn.MAXIFS(Emissionsfaktoren!$B$30:$B$599,Emissionsfaktoren!$B$30:$B$599,"&lt;="&amp;J$11,Emissionsfaktoren!$A$30:$A$599,$D133,Emissionsfaktoren!$C$30:$C$599,$E133),
_xlfn.MINIFS(Emissionsfaktoren!$B$30:$B$599,Emissionsfaktoren!$A$30:$A$599,$D133,Emissionsfaktoren!$C$30:$C$599,$E133))</f>
        <v>0</v>
      </c>
      <c r="K133" s="599">
        <f>IF(_xlfn.MAXIFS(Emissionsfaktoren!$B$30:$B$599,Emissionsfaktoren!$B$30:$B$599,"&lt;="&amp;K$11,Emissionsfaktoren!$A$30:$A$599,$D133,Emissionsfaktoren!$C$30:$C$599,$E133)&gt;0,
_xlfn.MAXIFS(Emissionsfaktoren!$B$30:$B$599,Emissionsfaktoren!$B$30:$B$599,"&lt;="&amp;K$11,Emissionsfaktoren!$A$30:$A$599,$D133,Emissionsfaktoren!$C$30:$C$599,$E133),
_xlfn.MINIFS(Emissionsfaktoren!$B$30:$B$599,Emissionsfaktoren!$A$30:$A$599,$D133,Emissionsfaktoren!$C$30:$C$599,$E133))</f>
        <v>0</v>
      </c>
      <c r="L133" s="603" t="str" cm="1">
        <f t="array" ref="L133">IF(F133=0,"",(IFERROR(VLOOKUP($D133&amp;F133&amp;$E133,CHOOSE({1,2},Emissionsfaktoren!$A$30:$A$504&amp;Emissionsfaktoren!$B$30:$B$504&amp;Emissionsfaktoren!$C$30:$C$504,Emissionsfaktoren!$E$30:$E$504),2,0),"")))</f>
        <v/>
      </c>
      <c r="M133" s="603" t="str" cm="1">
        <f t="array" ref="M133">IF(G133=0,"",(IFERROR(VLOOKUP($D133&amp;G133&amp;$E133,CHOOSE({1,2},Emissionsfaktoren!$A$30:$A$504&amp;Emissionsfaktoren!$B$30:$B$504&amp;Emissionsfaktoren!$C$30:$C$504,Emissionsfaktoren!$E$30:$E$504),2,0),"")))</f>
        <v/>
      </c>
      <c r="N133" s="603" t="str" cm="1">
        <f t="array" ref="N133">IF(H133=0,"",(IFERROR(VLOOKUP($D133&amp;H133&amp;$E133,CHOOSE({1,2},Emissionsfaktoren!$A$30:$A$504&amp;Emissionsfaktoren!$B$30:$B$504&amp;Emissionsfaktoren!$C$30:$C$504,Emissionsfaktoren!$E$30:$E$504),2,0),"")))</f>
        <v/>
      </c>
      <c r="O133" s="603" t="str" cm="1">
        <f t="array" ref="O133">IF(I133=0,"",(IFERROR(VLOOKUP($D133&amp;I133&amp;$E133,CHOOSE({1,2},Emissionsfaktoren!$A$30:$A$504&amp;Emissionsfaktoren!$B$30:$B$504&amp;Emissionsfaktoren!$C$30:$C$504,Emissionsfaktoren!$E$30:$E$504),2,0),"")))</f>
        <v/>
      </c>
      <c r="P133" s="603" t="str" cm="1">
        <f t="array" ref="P133">IF(J133=0,"",(IFERROR(VLOOKUP($D133&amp;J133&amp;$E133,CHOOSE({1,2},Emissionsfaktoren!$A$30:$A$504&amp;Emissionsfaktoren!$B$30:$B$504&amp;Emissionsfaktoren!$C$30:$C$504,Emissionsfaktoren!$E$30:$E$504),2,0),"")))</f>
        <v/>
      </c>
      <c r="Q133" s="651" t="str" cm="1">
        <f t="array" ref="Q133">IF(K133=0,"",(IFERROR(VLOOKUP($D133&amp;K133&amp;$E133,CHOOSE({1,2},Emissionsfaktoren!$A$30:$A$504&amp;Emissionsfaktoren!$B$30:$B$504&amp;Emissionsfaktoren!$C$30:$C$504,Emissionsfaktoren!$E$30:$E$504),2,0),"")))</f>
        <v/>
      </c>
      <c r="R133" s="340" t="str">
        <f>IFERROR(L133*'3.9 Transport (nachgelagert)'!C16,"")</f>
        <v/>
      </c>
      <c r="S133" s="340" t="str">
        <f>IFERROR(M133*'3.9 Transport (nachgelagert)'!D16,"")</f>
        <v/>
      </c>
      <c r="T133" s="340" t="str">
        <f>IFERROR(N133*'3.9 Transport (nachgelagert)'!E16,"")</f>
        <v/>
      </c>
      <c r="U133" s="340" t="str">
        <f>IFERROR(O133*'3.9 Transport (nachgelagert)'!F16,"")</f>
        <v/>
      </c>
      <c r="V133" s="340" t="str">
        <f>IFERROR(P133*'3.9 Transport (nachgelagert)'!G16,"")</f>
        <v/>
      </c>
      <c r="W133" s="341" t="str">
        <f>IFERROR(Q133*'3.9 Transport (nachgelagert)'!H16,"")</f>
        <v/>
      </c>
    </row>
    <row r="134" spans="1:25" ht="19.350000000000001" customHeight="1" x14ac:dyDescent="0.2">
      <c r="A134" s="886"/>
      <c r="B134" s="857"/>
      <c r="C134" s="140" t="s">
        <v>263</v>
      </c>
      <c r="D134" s="396"/>
      <c r="E134" s="140" t="s">
        <v>516</v>
      </c>
      <c r="F134" s="393">
        <f>IF(_xlfn.MAXIFS(Emissionsfaktoren!$B$30:$B$599,Emissionsfaktoren!$B$30:$B$599,"&lt;="&amp;F$11,Emissionsfaktoren!$A$30:$A$599,$D134,Emissionsfaktoren!$C$30:$C$599,$E134)&gt;0,
_xlfn.MAXIFS(Emissionsfaktoren!$B$30:$B$599,Emissionsfaktoren!$B$30:$B$599,"&lt;="&amp;F$11,Emissionsfaktoren!$A$30:$A$599,$D134,Emissionsfaktoren!$C$30:$C$599,$E134),
_xlfn.MINIFS(Emissionsfaktoren!$B$30:$B$599,Emissionsfaktoren!$A$30:$A$599,$D134,Emissionsfaktoren!$C$30:$C$599,$E134))</f>
        <v>0</v>
      </c>
      <c r="G134" s="393">
        <f>IF(_xlfn.MAXIFS(Emissionsfaktoren!$B$30:$B$599,Emissionsfaktoren!$B$30:$B$599,"&lt;="&amp;G$11,Emissionsfaktoren!$A$30:$A$599,$D134,Emissionsfaktoren!$C$30:$C$599,$E134)&gt;0,
_xlfn.MAXIFS(Emissionsfaktoren!$B$30:$B$599,Emissionsfaktoren!$B$30:$B$599,"&lt;="&amp;G$11,Emissionsfaktoren!$A$30:$A$599,$D134,Emissionsfaktoren!$C$30:$C$599,$E134),
_xlfn.MINIFS(Emissionsfaktoren!$B$30:$B$599,Emissionsfaktoren!$A$30:$A$599,$D134,Emissionsfaktoren!$C$30:$C$599,$E134))</f>
        <v>0</v>
      </c>
      <c r="H134" s="393">
        <f>IF(_xlfn.MAXIFS(Emissionsfaktoren!$B$30:$B$599,Emissionsfaktoren!$B$30:$B$599,"&lt;="&amp;H$11,Emissionsfaktoren!$A$30:$A$599,$D134,Emissionsfaktoren!$C$30:$C$599,$E134)&gt;0,
_xlfn.MAXIFS(Emissionsfaktoren!$B$30:$B$599,Emissionsfaktoren!$B$30:$B$599,"&lt;="&amp;H$11,Emissionsfaktoren!$A$30:$A$599,$D134,Emissionsfaktoren!$C$30:$C$599,$E134),
_xlfn.MINIFS(Emissionsfaktoren!$B$30:$B$599,Emissionsfaktoren!$A$30:$A$599,$D134,Emissionsfaktoren!$C$30:$C$599,$E134))</f>
        <v>0</v>
      </c>
      <c r="I134" s="393">
        <f>IF(_xlfn.MAXIFS(Emissionsfaktoren!$B$30:$B$599,Emissionsfaktoren!$B$30:$B$599,"&lt;="&amp;I$11,Emissionsfaktoren!$A$30:$A$599,$D134,Emissionsfaktoren!$C$30:$C$599,$E134)&gt;0,
_xlfn.MAXIFS(Emissionsfaktoren!$B$30:$B$599,Emissionsfaktoren!$B$30:$B$599,"&lt;="&amp;I$11,Emissionsfaktoren!$A$30:$A$599,$D134,Emissionsfaktoren!$C$30:$C$599,$E134),
_xlfn.MINIFS(Emissionsfaktoren!$B$30:$B$599,Emissionsfaktoren!$A$30:$A$599,$D134,Emissionsfaktoren!$C$30:$C$599,$E134))</f>
        <v>0</v>
      </c>
      <c r="J134" s="393">
        <f>IF(_xlfn.MAXIFS(Emissionsfaktoren!$B$30:$B$599,Emissionsfaktoren!$B$30:$B$599,"&lt;="&amp;J$11,Emissionsfaktoren!$A$30:$A$599,$D134,Emissionsfaktoren!$C$30:$C$599,$E134)&gt;0,
_xlfn.MAXIFS(Emissionsfaktoren!$B$30:$B$599,Emissionsfaktoren!$B$30:$B$599,"&lt;="&amp;J$11,Emissionsfaktoren!$A$30:$A$599,$D134,Emissionsfaktoren!$C$30:$C$599,$E134),
_xlfn.MINIFS(Emissionsfaktoren!$B$30:$B$599,Emissionsfaktoren!$A$30:$A$599,$D134,Emissionsfaktoren!$C$30:$C$599,$E134))</f>
        <v>0</v>
      </c>
      <c r="K134" s="599">
        <f>IF(_xlfn.MAXIFS(Emissionsfaktoren!$B$30:$B$599,Emissionsfaktoren!$B$30:$B$599,"&lt;="&amp;K$11,Emissionsfaktoren!$A$30:$A$599,$D134,Emissionsfaktoren!$C$30:$C$599,$E134)&gt;0,
_xlfn.MAXIFS(Emissionsfaktoren!$B$30:$B$599,Emissionsfaktoren!$B$30:$B$599,"&lt;="&amp;K$11,Emissionsfaktoren!$A$30:$A$599,$D134,Emissionsfaktoren!$C$30:$C$599,$E134),
_xlfn.MINIFS(Emissionsfaktoren!$B$30:$B$599,Emissionsfaktoren!$A$30:$A$599,$D134,Emissionsfaktoren!$C$30:$C$599,$E134))</f>
        <v>0</v>
      </c>
      <c r="L134" s="603" t="str" cm="1">
        <f t="array" ref="L134">IF(F134=0,"",(IFERROR(VLOOKUP($D134&amp;F134&amp;$E134,CHOOSE({1,2},Emissionsfaktoren!$A$30:$A$504&amp;Emissionsfaktoren!$B$30:$B$504&amp;Emissionsfaktoren!$C$30:$C$504,Emissionsfaktoren!$E$30:$E$504),2,0),"")))</f>
        <v/>
      </c>
      <c r="M134" s="603" t="str" cm="1">
        <f t="array" ref="M134">IF(G134=0,"",(IFERROR(VLOOKUP($D134&amp;G134&amp;$E134,CHOOSE({1,2},Emissionsfaktoren!$A$30:$A$504&amp;Emissionsfaktoren!$B$30:$B$504&amp;Emissionsfaktoren!$C$30:$C$504,Emissionsfaktoren!$E$30:$E$504),2,0),"")))</f>
        <v/>
      </c>
      <c r="N134" s="603" t="str" cm="1">
        <f t="array" ref="N134">IF(H134=0,"",(IFERROR(VLOOKUP($D134&amp;H134&amp;$E134,CHOOSE({1,2},Emissionsfaktoren!$A$30:$A$504&amp;Emissionsfaktoren!$B$30:$B$504&amp;Emissionsfaktoren!$C$30:$C$504,Emissionsfaktoren!$E$30:$E$504),2,0),"")))</f>
        <v/>
      </c>
      <c r="O134" s="603" t="str" cm="1">
        <f t="array" ref="O134">IF(I134=0,"",(IFERROR(VLOOKUP($D134&amp;I134&amp;$E134,CHOOSE({1,2},Emissionsfaktoren!$A$30:$A$504&amp;Emissionsfaktoren!$B$30:$B$504&amp;Emissionsfaktoren!$C$30:$C$504,Emissionsfaktoren!$E$30:$E$504),2,0),"")))</f>
        <v/>
      </c>
      <c r="P134" s="603" t="str" cm="1">
        <f t="array" ref="P134">IF(J134=0,"",(IFERROR(VLOOKUP($D134&amp;J134&amp;$E134,CHOOSE({1,2},Emissionsfaktoren!$A$30:$A$504&amp;Emissionsfaktoren!$B$30:$B$504&amp;Emissionsfaktoren!$C$30:$C$504,Emissionsfaktoren!$E$30:$E$504),2,0),"")))</f>
        <v/>
      </c>
      <c r="Q134" s="651" t="str" cm="1">
        <f t="array" ref="Q134">IF(K134=0,"",(IFERROR(VLOOKUP($D134&amp;K134&amp;$E134,CHOOSE({1,2},Emissionsfaktoren!$A$30:$A$504&amp;Emissionsfaktoren!$B$30:$B$504&amp;Emissionsfaktoren!$C$30:$C$504,Emissionsfaktoren!$E$30:$E$504),2,0),"")))</f>
        <v/>
      </c>
      <c r="R134" s="340" t="str">
        <f>IFERROR(L134*'3.9 Transport (nachgelagert)'!C17,"")</f>
        <v/>
      </c>
      <c r="S134" s="340" t="str">
        <f>IFERROR(M134*'3.9 Transport (nachgelagert)'!D17,"")</f>
        <v/>
      </c>
      <c r="T134" s="340" t="str">
        <f>IFERROR(N134*'3.9 Transport (nachgelagert)'!E17,"")</f>
        <v/>
      </c>
      <c r="U134" s="340" t="str">
        <f>IFERROR(O134*'3.9 Transport (nachgelagert)'!F17,"")</f>
        <v/>
      </c>
      <c r="V134" s="340" t="str">
        <f>IFERROR(P134*'3.9 Transport (nachgelagert)'!G17,"")</f>
        <v/>
      </c>
      <c r="W134" s="341" t="str">
        <f>IFERROR(Q134*'3.9 Transport (nachgelagert)'!H17,"")</f>
        <v/>
      </c>
    </row>
    <row r="135" spans="1:25" ht="19.350000000000001" customHeight="1" x14ac:dyDescent="0.2">
      <c r="A135" s="886"/>
      <c r="B135" s="857"/>
      <c r="C135" s="140" t="s">
        <v>262</v>
      </c>
      <c r="D135" s="140"/>
      <c r="E135" s="140" t="s">
        <v>516</v>
      </c>
      <c r="F135" s="393">
        <f>IF(_xlfn.MAXIFS(Emissionsfaktoren!$B$30:$B$599,Emissionsfaktoren!$B$30:$B$599,"&lt;="&amp;F$11,Emissionsfaktoren!$A$30:$A$599,$D135,Emissionsfaktoren!$C$30:$C$599,$E135)&gt;0,
_xlfn.MAXIFS(Emissionsfaktoren!$B$30:$B$599,Emissionsfaktoren!$B$30:$B$599,"&lt;="&amp;F$11,Emissionsfaktoren!$A$30:$A$599,$D135,Emissionsfaktoren!$C$30:$C$599,$E135),
_xlfn.MINIFS(Emissionsfaktoren!$B$30:$B$599,Emissionsfaktoren!$A$30:$A$599,$D135,Emissionsfaktoren!$C$30:$C$599,$E135))</f>
        <v>0</v>
      </c>
      <c r="G135" s="393">
        <f>IF(_xlfn.MAXIFS(Emissionsfaktoren!$B$30:$B$599,Emissionsfaktoren!$B$30:$B$599,"&lt;="&amp;G$11,Emissionsfaktoren!$A$30:$A$599,$D135,Emissionsfaktoren!$C$30:$C$599,$E135)&gt;0,
_xlfn.MAXIFS(Emissionsfaktoren!$B$30:$B$599,Emissionsfaktoren!$B$30:$B$599,"&lt;="&amp;G$11,Emissionsfaktoren!$A$30:$A$599,$D135,Emissionsfaktoren!$C$30:$C$599,$E135),
_xlfn.MINIFS(Emissionsfaktoren!$B$30:$B$599,Emissionsfaktoren!$A$30:$A$599,$D135,Emissionsfaktoren!$C$30:$C$599,$E135))</f>
        <v>0</v>
      </c>
      <c r="H135" s="393">
        <f>IF(_xlfn.MAXIFS(Emissionsfaktoren!$B$30:$B$599,Emissionsfaktoren!$B$30:$B$599,"&lt;="&amp;H$11,Emissionsfaktoren!$A$30:$A$599,$D135,Emissionsfaktoren!$C$30:$C$599,$E135)&gt;0,
_xlfn.MAXIFS(Emissionsfaktoren!$B$30:$B$599,Emissionsfaktoren!$B$30:$B$599,"&lt;="&amp;H$11,Emissionsfaktoren!$A$30:$A$599,$D135,Emissionsfaktoren!$C$30:$C$599,$E135),
_xlfn.MINIFS(Emissionsfaktoren!$B$30:$B$599,Emissionsfaktoren!$A$30:$A$599,$D135,Emissionsfaktoren!$C$30:$C$599,$E135))</f>
        <v>0</v>
      </c>
      <c r="I135" s="393">
        <f>IF(_xlfn.MAXIFS(Emissionsfaktoren!$B$30:$B$599,Emissionsfaktoren!$B$30:$B$599,"&lt;="&amp;I$11,Emissionsfaktoren!$A$30:$A$599,$D135,Emissionsfaktoren!$C$30:$C$599,$E135)&gt;0,
_xlfn.MAXIFS(Emissionsfaktoren!$B$30:$B$599,Emissionsfaktoren!$B$30:$B$599,"&lt;="&amp;I$11,Emissionsfaktoren!$A$30:$A$599,$D135,Emissionsfaktoren!$C$30:$C$599,$E135),
_xlfn.MINIFS(Emissionsfaktoren!$B$30:$B$599,Emissionsfaktoren!$A$30:$A$599,$D135,Emissionsfaktoren!$C$30:$C$599,$E135))</f>
        <v>0</v>
      </c>
      <c r="J135" s="393">
        <f>IF(_xlfn.MAXIFS(Emissionsfaktoren!$B$30:$B$599,Emissionsfaktoren!$B$30:$B$599,"&lt;="&amp;J$11,Emissionsfaktoren!$A$30:$A$599,$D135,Emissionsfaktoren!$C$30:$C$599,$E135)&gt;0,
_xlfn.MAXIFS(Emissionsfaktoren!$B$30:$B$599,Emissionsfaktoren!$B$30:$B$599,"&lt;="&amp;J$11,Emissionsfaktoren!$A$30:$A$599,$D135,Emissionsfaktoren!$C$30:$C$599,$E135),
_xlfn.MINIFS(Emissionsfaktoren!$B$30:$B$599,Emissionsfaktoren!$A$30:$A$599,$D135,Emissionsfaktoren!$C$30:$C$599,$E135))</f>
        <v>0</v>
      </c>
      <c r="K135" s="599">
        <f>IF(_xlfn.MAXIFS(Emissionsfaktoren!$B$30:$B$599,Emissionsfaktoren!$B$30:$B$599,"&lt;="&amp;K$11,Emissionsfaktoren!$A$30:$A$599,$D135,Emissionsfaktoren!$C$30:$C$599,$E135)&gt;0,
_xlfn.MAXIFS(Emissionsfaktoren!$B$30:$B$599,Emissionsfaktoren!$B$30:$B$599,"&lt;="&amp;K$11,Emissionsfaktoren!$A$30:$A$599,$D135,Emissionsfaktoren!$C$30:$C$599,$E135),
_xlfn.MINIFS(Emissionsfaktoren!$B$30:$B$599,Emissionsfaktoren!$A$30:$A$599,$D135,Emissionsfaktoren!$C$30:$C$599,$E135))</f>
        <v>0</v>
      </c>
      <c r="L135" s="603" t="str" cm="1">
        <f t="array" ref="L135">IF(F135=0,"",(IFERROR(VLOOKUP($D135&amp;F135&amp;$E135,CHOOSE({1,2},Emissionsfaktoren!$A$30:$A$504&amp;Emissionsfaktoren!$B$30:$B$504&amp;Emissionsfaktoren!$C$30:$C$504,Emissionsfaktoren!$E$30:$E$504),2,0),"")))</f>
        <v/>
      </c>
      <c r="M135" s="603" t="str" cm="1">
        <f t="array" ref="M135">IF(G135=0,"",(IFERROR(VLOOKUP($D135&amp;G135&amp;$E135,CHOOSE({1,2},Emissionsfaktoren!$A$30:$A$504&amp;Emissionsfaktoren!$B$30:$B$504&amp;Emissionsfaktoren!$C$30:$C$504,Emissionsfaktoren!$E$30:$E$504),2,0),"")))</f>
        <v/>
      </c>
      <c r="N135" s="603" t="str" cm="1">
        <f t="array" ref="N135">IF(H135=0,"",(IFERROR(VLOOKUP($D135&amp;H135&amp;$E135,CHOOSE({1,2},Emissionsfaktoren!$A$30:$A$504&amp;Emissionsfaktoren!$B$30:$B$504&amp;Emissionsfaktoren!$C$30:$C$504,Emissionsfaktoren!$E$30:$E$504),2,0),"")))</f>
        <v/>
      </c>
      <c r="O135" s="603" t="str" cm="1">
        <f t="array" ref="O135">IF(I135=0,"",(IFERROR(VLOOKUP($D135&amp;I135&amp;$E135,CHOOSE({1,2},Emissionsfaktoren!$A$30:$A$504&amp;Emissionsfaktoren!$B$30:$B$504&amp;Emissionsfaktoren!$C$30:$C$504,Emissionsfaktoren!$E$30:$E$504),2,0),"")))</f>
        <v/>
      </c>
      <c r="P135" s="603" t="str" cm="1">
        <f t="array" ref="P135">IF(J135=0,"",(IFERROR(VLOOKUP($D135&amp;J135&amp;$E135,CHOOSE({1,2},Emissionsfaktoren!$A$30:$A$504&amp;Emissionsfaktoren!$B$30:$B$504&amp;Emissionsfaktoren!$C$30:$C$504,Emissionsfaktoren!$E$30:$E$504),2,0),"")))</f>
        <v/>
      </c>
      <c r="Q135" s="651" t="str" cm="1">
        <f t="array" ref="Q135">IF(K135=0,"",(IFERROR(VLOOKUP($D135&amp;K135&amp;$E135,CHOOSE({1,2},Emissionsfaktoren!$A$30:$A$504&amp;Emissionsfaktoren!$B$30:$B$504&amp;Emissionsfaktoren!$C$30:$C$504,Emissionsfaktoren!$E$30:$E$504),2,0),"")))</f>
        <v/>
      </c>
      <c r="R135" s="340" t="str">
        <f>IFERROR(L135*'3.9 Transport (nachgelagert)'!C18,"")</f>
        <v/>
      </c>
      <c r="S135" s="340" t="str">
        <f>IFERROR(M135*'3.9 Transport (nachgelagert)'!D18,"")</f>
        <v/>
      </c>
      <c r="T135" s="340" t="str">
        <f>IFERROR(N135*'3.9 Transport (nachgelagert)'!E18,"")</f>
        <v/>
      </c>
      <c r="U135" s="340" t="str">
        <f>IFERROR(O135*'3.9 Transport (nachgelagert)'!F18,"")</f>
        <v/>
      </c>
      <c r="V135" s="340" t="str">
        <f>IFERROR(P135*'3.9 Transport (nachgelagert)'!G18,"")</f>
        <v/>
      </c>
      <c r="W135" s="341" t="str">
        <f>IFERROR(Q135*'3.9 Transport (nachgelagert)'!H18,"")</f>
        <v/>
      </c>
    </row>
    <row r="136" spans="1:25" ht="19.350000000000001" customHeight="1" thickBot="1" x14ac:dyDescent="0.25">
      <c r="A136" s="886"/>
      <c r="B136" s="858"/>
      <c r="C136" s="144" t="s">
        <v>264</v>
      </c>
      <c r="D136" s="144"/>
      <c r="E136" s="144" t="s">
        <v>516</v>
      </c>
      <c r="F136" s="428">
        <f>IF(_xlfn.MAXIFS(Emissionsfaktoren!$B$30:$B$599,Emissionsfaktoren!$B$30:$B$599,"&lt;="&amp;F$11,Emissionsfaktoren!$A$30:$A$599,$D136,Emissionsfaktoren!$C$30:$C$599,$E136)&gt;0,
_xlfn.MAXIFS(Emissionsfaktoren!$B$30:$B$599,Emissionsfaktoren!$B$30:$B$599,"&lt;="&amp;F$11,Emissionsfaktoren!$A$30:$A$599,$D136,Emissionsfaktoren!$C$30:$C$599,$E136),
_xlfn.MINIFS(Emissionsfaktoren!$B$30:$B$599,Emissionsfaktoren!$A$30:$A$599,$D136,Emissionsfaktoren!$C$30:$C$599,$E136))</f>
        <v>0</v>
      </c>
      <c r="G136" s="428">
        <f>IF(_xlfn.MAXIFS(Emissionsfaktoren!$B$30:$B$599,Emissionsfaktoren!$B$30:$B$599,"&lt;="&amp;G$11,Emissionsfaktoren!$A$30:$A$599,$D136,Emissionsfaktoren!$C$30:$C$599,$E136)&gt;0,
_xlfn.MAXIFS(Emissionsfaktoren!$B$30:$B$599,Emissionsfaktoren!$B$30:$B$599,"&lt;="&amp;G$11,Emissionsfaktoren!$A$30:$A$599,$D136,Emissionsfaktoren!$C$30:$C$599,$E136),
_xlfn.MINIFS(Emissionsfaktoren!$B$30:$B$599,Emissionsfaktoren!$A$30:$A$599,$D136,Emissionsfaktoren!$C$30:$C$599,$E136))</f>
        <v>0</v>
      </c>
      <c r="H136" s="428">
        <f>IF(_xlfn.MAXIFS(Emissionsfaktoren!$B$30:$B$599,Emissionsfaktoren!$B$30:$B$599,"&lt;="&amp;H$11,Emissionsfaktoren!$A$30:$A$599,$D136,Emissionsfaktoren!$C$30:$C$599,$E136)&gt;0,
_xlfn.MAXIFS(Emissionsfaktoren!$B$30:$B$599,Emissionsfaktoren!$B$30:$B$599,"&lt;="&amp;H$11,Emissionsfaktoren!$A$30:$A$599,$D136,Emissionsfaktoren!$C$30:$C$599,$E136),
_xlfn.MINIFS(Emissionsfaktoren!$B$30:$B$599,Emissionsfaktoren!$A$30:$A$599,$D136,Emissionsfaktoren!$C$30:$C$599,$E136))</f>
        <v>0</v>
      </c>
      <c r="I136" s="428">
        <f>IF(_xlfn.MAXIFS(Emissionsfaktoren!$B$30:$B$599,Emissionsfaktoren!$B$30:$B$599,"&lt;="&amp;I$11,Emissionsfaktoren!$A$30:$A$599,$D136,Emissionsfaktoren!$C$30:$C$599,$E136)&gt;0,
_xlfn.MAXIFS(Emissionsfaktoren!$B$30:$B$599,Emissionsfaktoren!$B$30:$B$599,"&lt;="&amp;I$11,Emissionsfaktoren!$A$30:$A$599,$D136,Emissionsfaktoren!$C$30:$C$599,$E136),
_xlfn.MINIFS(Emissionsfaktoren!$B$30:$B$599,Emissionsfaktoren!$A$30:$A$599,$D136,Emissionsfaktoren!$C$30:$C$599,$E136))</f>
        <v>0</v>
      </c>
      <c r="J136" s="428">
        <f>IF(_xlfn.MAXIFS(Emissionsfaktoren!$B$30:$B$599,Emissionsfaktoren!$B$30:$B$599,"&lt;="&amp;J$11,Emissionsfaktoren!$A$30:$A$599,$D136,Emissionsfaktoren!$C$30:$C$599,$E136)&gt;0,
_xlfn.MAXIFS(Emissionsfaktoren!$B$30:$B$599,Emissionsfaktoren!$B$30:$B$599,"&lt;="&amp;J$11,Emissionsfaktoren!$A$30:$A$599,$D136,Emissionsfaktoren!$C$30:$C$599,$E136),
_xlfn.MINIFS(Emissionsfaktoren!$B$30:$B$599,Emissionsfaktoren!$A$30:$A$599,$D136,Emissionsfaktoren!$C$30:$C$599,$E136))</f>
        <v>0</v>
      </c>
      <c r="K136" s="602">
        <f>IF(_xlfn.MAXIFS(Emissionsfaktoren!$B$30:$B$599,Emissionsfaktoren!$B$30:$B$599,"&lt;="&amp;K$11,Emissionsfaktoren!$A$30:$A$599,$D136,Emissionsfaktoren!$C$30:$C$599,$E136)&gt;0,
_xlfn.MAXIFS(Emissionsfaktoren!$B$30:$B$599,Emissionsfaktoren!$B$30:$B$599,"&lt;="&amp;K$11,Emissionsfaktoren!$A$30:$A$599,$D136,Emissionsfaktoren!$C$30:$C$599,$E136),
_xlfn.MINIFS(Emissionsfaktoren!$B$30:$B$599,Emissionsfaktoren!$A$30:$A$599,$D136,Emissionsfaktoren!$C$30:$C$599,$E136))</f>
        <v>0</v>
      </c>
      <c r="L136" s="604" t="str" cm="1">
        <f t="array" ref="L136">IF(F136=0,"",(IFERROR(VLOOKUP($D136&amp;F136&amp;$E136,CHOOSE({1,2},Emissionsfaktoren!$A$30:$A$504&amp;Emissionsfaktoren!$B$30:$B$504&amp;Emissionsfaktoren!$C$30:$C$504,Emissionsfaktoren!$E$30:$E$504),2,0),"")))</f>
        <v/>
      </c>
      <c r="M136" s="604" t="str" cm="1">
        <f t="array" ref="M136">IF(G136=0,"",(IFERROR(VLOOKUP($D136&amp;G136&amp;$E136,CHOOSE({1,2},Emissionsfaktoren!$A$30:$A$504&amp;Emissionsfaktoren!$B$30:$B$504&amp;Emissionsfaktoren!$C$30:$C$504,Emissionsfaktoren!$E$30:$E$504),2,0),"")))</f>
        <v/>
      </c>
      <c r="N136" s="604" t="str" cm="1">
        <f t="array" ref="N136">IF(H136=0,"",(IFERROR(VLOOKUP($D136&amp;H136&amp;$E136,CHOOSE({1,2},Emissionsfaktoren!$A$30:$A$504&amp;Emissionsfaktoren!$B$30:$B$504&amp;Emissionsfaktoren!$C$30:$C$504,Emissionsfaktoren!$E$30:$E$504),2,0),"")))</f>
        <v/>
      </c>
      <c r="O136" s="604" t="str" cm="1">
        <f t="array" ref="O136">IF(I136=0,"",(IFERROR(VLOOKUP($D136&amp;I136&amp;$E136,CHOOSE({1,2},Emissionsfaktoren!$A$30:$A$504&amp;Emissionsfaktoren!$B$30:$B$504&amp;Emissionsfaktoren!$C$30:$C$504,Emissionsfaktoren!$E$30:$E$504),2,0),"")))</f>
        <v/>
      </c>
      <c r="P136" s="604" t="str" cm="1">
        <f t="array" ref="P136">IF(J136=0,"",(IFERROR(VLOOKUP($D136&amp;J136&amp;$E136,CHOOSE({1,2},Emissionsfaktoren!$A$30:$A$504&amp;Emissionsfaktoren!$B$30:$B$504&amp;Emissionsfaktoren!$C$30:$C$504,Emissionsfaktoren!$E$30:$E$504),2,0),"")))</f>
        <v/>
      </c>
      <c r="Q136" s="652" t="str" cm="1">
        <f t="array" ref="Q136">IF(K136=0,"",(IFERROR(VLOOKUP($D136&amp;K136&amp;$E136,CHOOSE({1,2},Emissionsfaktoren!$A$30:$A$504&amp;Emissionsfaktoren!$B$30:$B$504&amp;Emissionsfaktoren!$C$30:$C$504,Emissionsfaktoren!$E$30:$E$504),2,0),"")))</f>
        <v/>
      </c>
      <c r="R136" s="420" t="str">
        <f>IFERROR(L136*'3.9 Transport (nachgelagert)'!C19,"")</f>
        <v/>
      </c>
      <c r="S136" s="641" t="str">
        <f>IFERROR(M136*'3.9 Transport (nachgelagert)'!D19,"")</f>
        <v/>
      </c>
      <c r="T136" s="641" t="str">
        <f>IFERROR(N136*'3.9 Transport (nachgelagert)'!E19,"")</f>
        <v/>
      </c>
      <c r="U136" s="641" t="str">
        <f>IFERROR(O136*'3.9 Transport (nachgelagert)'!F19,"")</f>
        <v/>
      </c>
      <c r="V136" s="641" t="str">
        <f>IFERROR(P136*'3.9 Transport (nachgelagert)'!G19,"")</f>
        <v/>
      </c>
      <c r="W136" s="344" t="str">
        <f>IFERROR(Q136*'3.9 Transport (nachgelagert)'!H19,"")</f>
        <v/>
      </c>
    </row>
    <row r="137" spans="1:25" ht="19.350000000000001" customHeight="1" x14ac:dyDescent="0.2">
      <c r="A137" s="886"/>
      <c r="B137" s="856" t="s">
        <v>541</v>
      </c>
      <c r="C137" s="216" t="s">
        <v>259</v>
      </c>
      <c r="D137" s="216"/>
      <c r="E137" s="216" t="s">
        <v>516</v>
      </c>
      <c r="F137" s="426">
        <f>IF(_xlfn.MAXIFS(Emissionsfaktoren!$B$30:$B$599,Emissionsfaktoren!$B$30:$B$599,"&lt;="&amp;F$11,Emissionsfaktoren!$A$30:$A$599,$D137,Emissionsfaktoren!$C$30:$C$599,$E137)&gt;0,
_xlfn.MAXIFS(Emissionsfaktoren!$B$30:$B$599,Emissionsfaktoren!$B$30:$B$599,"&lt;="&amp;F$11,Emissionsfaktoren!$A$30:$A$599,$D137,Emissionsfaktoren!$C$30:$C$599,$E137),
_xlfn.MINIFS(Emissionsfaktoren!$B$30:$B$599,Emissionsfaktoren!$A$30:$A$599,$D137,Emissionsfaktoren!$C$30:$C$599,$E137))</f>
        <v>0</v>
      </c>
      <c r="G137" s="426">
        <f>IF(_xlfn.MAXIFS(Emissionsfaktoren!$B$30:$B$599,Emissionsfaktoren!$B$30:$B$599,"&lt;="&amp;G$11,Emissionsfaktoren!$A$30:$A$599,$D137,Emissionsfaktoren!$C$30:$C$599,$E137)&gt;0,
_xlfn.MAXIFS(Emissionsfaktoren!$B$30:$B$599,Emissionsfaktoren!$B$30:$B$599,"&lt;="&amp;G$11,Emissionsfaktoren!$A$30:$A$599,$D137,Emissionsfaktoren!$C$30:$C$599,$E137),
_xlfn.MINIFS(Emissionsfaktoren!$B$30:$B$599,Emissionsfaktoren!$A$30:$A$599,$D137,Emissionsfaktoren!$C$30:$C$599,$E137))</f>
        <v>0</v>
      </c>
      <c r="H137" s="426">
        <f>IF(_xlfn.MAXIFS(Emissionsfaktoren!$B$30:$B$599,Emissionsfaktoren!$B$30:$B$599,"&lt;="&amp;H$11,Emissionsfaktoren!$A$30:$A$599,$D137,Emissionsfaktoren!$C$30:$C$599,$E137)&gt;0,
_xlfn.MAXIFS(Emissionsfaktoren!$B$30:$B$599,Emissionsfaktoren!$B$30:$B$599,"&lt;="&amp;H$11,Emissionsfaktoren!$A$30:$A$599,$D137,Emissionsfaktoren!$C$30:$C$599,$E137),
_xlfn.MINIFS(Emissionsfaktoren!$B$30:$B$599,Emissionsfaktoren!$A$30:$A$599,$D137,Emissionsfaktoren!$C$30:$C$599,$E137))</f>
        <v>0</v>
      </c>
      <c r="I137" s="426">
        <f>IF(_xlfn.MAXIFS(Emissionsfaktoren!$B$30:$B$599,Emissionsfaktoren!$B$30:$B$599,"&lt;="&amp;I$11,Emissionsfaktoren!$A$30:$A$599,$D137,Emissionsfaktoren!$C$30:$C$599,$E137)&gt;0,
_xlfn.MAXIFS(Emissionsfaktoren!$B$30:$B$599,Emissionsfaktoren!$B$30:$B$599,"&lt;="&amp;I$11,Emissionsfaktoren!$A$30:$A$599,$D137,Emissionsfaktoren!$C$30:$C$599,$E137),
_xlfn.MINIFS(Emissionsfaktoren!$B$30:$B$599,Emissionsfaktoren!$A$30:$A$599,$D137,Emissionsfaktoren!$C$30:$C$599,$E137))</f>
        <v>0</v>
      </c>
      <c r="J137" s="426">
        <f>IF(_xlfn.MAXIFS(Emissionsfaktoren!$B$30:$B$599,Emissionsfaktoren!$B$30:$B$599,"&lt;="&amp;J$11,Emissionsfaktoren!$A$30:$A$599,$D137,Emissionsfaktoren!$C$30:$C$599,$E137)&gt;0,
_xlfn.MAXIFS(Emissionsfaktoren!$B$30:$B$599,Emissionsfaktoren!$B$30:$B$599,"&lt;="&amp;J$11,Emissionsfaktoren!$A$30:$A$599,$D137,Emissionsfaktoren!$C$30:$C$599,$E137),
_xlfn.MINIFS(Emissionsfaktoren!$B$30:$B$599,Emissionsfaktoren!$A$30:$A$599,$D137,Emissionsfaktoren!$C$30:$C$599,$E137))</f>
        <v>0</v>
      </c>
      <c r="K137" s="601">
        <f>IF(_xlfn.MAXIFS(Emissionsfaktoren!$B$30:$B$599,Emissionsfaktoren!$B$30:$B$599,"&lt;="&amp;K$11,Emissionsfaktoren!$A$30:$A$599,$D137,Emissionsfaktoren!$C$30:$C$599,$E137)&gt;0,
_xlfn.MAXIFS(Emissionsfaktoren!$B$30:$B$599,Emissionsfaktoren!$B$30:$B$599,"&lt;="&amp;K$11,Emissionsfaktoren!$A$30:$A$599,$D137,Emissionsfaktoren!$C$30:$C$599,$E137),
_xlfn.MINIFS(Emissionsfaktoren!$B$30:$B$599,Emissionsfaktoren!$A$30:$A$599,$D137,Emissionsfaktoren!$C$30:$C$599,$E137))</f>
        <v>0</v>
      </c>
      <c r="L137" s="603" t="str" cm="1">
        <f t="array" ref="L137">IF(F137=0,"",(IFERROR(VLOOKUP($D137&amp;F137&amp;$E137,CHOOSE({1,2},Emissionsfaktoren!$A$30:$A$504&amp;Emissionsfaktoren!$B$30:$B$504&amp;Emissionsfaktoren!$C$30:$C$504,Emissionsfaktoren!$E$30:$E$504),2,0),"")))</f>
        <v/>
      </c>
      <c r="M137" s="603" t="str" cm="1">
        <f t="array" ref="M137">IF(G137=0,"",(IFERROR(VLOOKUP($D137&amp;G137&amp;$E137,CHOOSE({1,2},Emissionsfaktoren!$A$30:$A$504&amp;Emissionsfaktoren!$B$30:$B$504&amp;Emissionsfaktoren!$C$30:$C$504,Emissionsfaktoren!$E$30:$E$504),2,0),"")))</f>
        <v/>
      </c>
      <c r="N137" s="603" t="str" cm="1">
        <f t="array" ref="N137">IF(H137=0,"",(IFERROR(VLOOKUP($D137&amp;H137&amp;$E137,CHOOSE({1,2},Emissionsfaktoren!$A$30:$A$504&amp;Emissionsfaktoren!$B$30:$B$504&amp;Emissionsfaktoren!$C$30:$C$504,Emissionsfaktoren!$E$30:$E$504),2,0),"")))</f>
        <v/>
      </c>
      <c r="O137" s="603" t="str" cm="1">
        <f t="array" ref="O137">IF(I137=0,"",(IFERROR(VLOOKUP($D137&amp;I137&amp;$E137,CHOOSE({1,2},Emissionsfaktoren!$A$30:$A$504&amp;Emissionsfaktoren!$B$30:$B$504&amp;Emissionsfaktoren!$C$30:$C$504,Emissionsfaktoren!$E$30:$E$504),2,0),"")))</f>
        <v/>
      </c>
      <c r="P137" s="603" t="str" cm="1">
        <f t="array" ref="P137">IF(J137=0,"",(IFERROR(VLOOKUP($D137&amp;J137&amp;$E137,CHOOSE({1,2},Emissionsfaktoren!$A$30:$A$504&amp;Emissionsfaktoren!$B$30:$B$504&amp;Emissionsfaktoren!$C$30:$C$504,Emissionsfaktoren!$E$30:$E$504),2,0),"")))</f>
        <v/>
      </c>
      <c r="Q137" s="651" t="str" cm="1">
        <f t="array" ref="Q137">IF(K137=0,"",(IFERROR(VLOOKUP($D137&amp;K137&amp;$E137,CHOOSE({1,2},Emissionsfaktoren!$A$30:$A$504&amp;Emissionsfaktoren!$B$30:$B$504&amp;Emissionsfaktoren!$C$30:$C$504,Emissionsfaktoren!$E$30:$E$504),2,0),"")))</f>
        <v/>
      </c>
      <c r="R137" s="339" t="str">
        <f>IFERROR(L137*'3.9 Transport (nachgelagert)'!C24,"")</f>
        <v/>
      </c>
      <c r="S137" s="339" t="str">
        <f>IFERROR(M137*'3.9 Transport (nachgelagert)'!D24,"")</f>
        <v/>
      </c>
      <c r="T137" s="339" t="str">
        <f>IFERROR(N137*'3.9 Transport (nachgelagert)'!E24,"")</f>
        <v/>
      </c>
      <c r="U137" s="339" t="str">
        <f>IFERROR(O137*'3.9 Transport (nachgelagert)'!F24,"")</f>
        <v/>
      </c>
      <c r="V137" s="339" t="str">
        <f>IFERROR(P137*'3.9 Transport (nachgelagert)'!G24,"")</f>
        <v/>
      </c>
      <c r="W137" s="427" t="str">
        <f>IFERROR(Q137*'3.9 Transport (nachgelagert)'!H24,"")</f>
        <v/>
      </c>
      <c r="Y137" s="221"/>
    </row>
    <row r="138" spans="1:25" ht="19.350000000000001" customHeight="1" x14ac:dyDescent="0.2">
      <c r="A138" s="886"/>
      <c r="B138" s="857"/>
      <c r="C138" s="140" t="s">
        <v>261</v>
      </c>
      <c r="D138" s="140"/>
      <c r="E138" s="140" t="s">
        <v>516</v>
      </c>
      <c r="F138" s="393">
        <f>IF(_xlfn.MAXIFS(Emissionsfaktoren!$B$30:$B$599,Emissionsfaktoren!$B$30:$B$599,"&lt;="&amp;F$11,Emissionsfaktoren!$A$30:$A$599,$D138,Emissionsfaktoren!$C$30:$C$599,$E138)&gt;0,
_xlfn.MAXIFS(Emissionsfaktoren!$B$30:$B$599,Emissionsfaktoren!$B$30:$B$599,"&lt;="&amp;F$11,Emissionsfaktoren!$A$30:$A$599,$D138,Emissionsfaktoren!$C$30:$C$599,$E138),
_xlfn.MINIFS(Emissionsfaktoren!$B$30:$B$599,Emissionsfaktoren!$A$30:$A$599,$D138,Emissionsfaktoren!$C$30:$C$599,$E138))</f>
        <v>0</v>
      </c>
      <c r="G138" s="393">
        <f>IF(_xlfn.MAXIFS(Emissionsfaktoren!$B$30:$B$599,Emissionsfaktoren!$B$30:$B$599,"&lt;="&amp;G$11,Emissionsfaktoren!$A$30:$A$599,$D138,Emissionsfaktoren!$C$30:$C$599,$E138)&gt;0,
_xlfn.MAXIFS(Emissionsfaktoren!$B$30:$B$599,Emissionsfaktoren!$B$30:$B$599,"&lt;="&amp;G$11,Emissionsfaktoren!$A$30:$A$599,$D138,Emissionsfaktoren!$C$30:$C$599,$E138),
_xlfn.MINIFS(Emissionsfaktoren!$B$30:$B$599,Emissionsfaktoren!$A$30:$A$599,$D138,Emissionsfaktoren!$C$30:$C$599,$E138))</f>
        <v>0</v>
      </c>
      <c r="H138" s="393">
        <f>IF(_xlfn.MAXIFS(Emissionsfaktoren!$B$30:$B$599,Emissionsfaktoren!$B$30:$B$599,"&lt;="&amp;H$11,Emissionsfaktoren!$A$30:$A$599,$D138,Emissionsfaktoren!$C$30:$C$599,$E138)&gt;0,
_xlfn.MAXIFS(Emissionsfaktoren!$B$30:$B$599,Emissionsfaktoren!$B$30:$B$599,"&lt;="&amp;H$11,Emissionsfaktoren!$A$30:$A$599,$D138,Emissionsfaktoren!$C$30:$C$599,$E138),
_xlfn.MINIFS(Emissionsfaktoren!$B$30:$B$599,Emissionsfaktoren!$A$30:$A$599,$D138,Emissionsfaktoren!$C$30:$C$599,$E138))</f>
        <v>0</v>
      </c>
      <c r="I138" s="393">
        <f>IF(_xlfn.MAXIFS(Emissionsfaktoren!$B$30:$B$599,Emissionsfaktoren!$B$30:$B$599,"&lt;="&amp;I$11,Emissionsfaktoren!$A$30:$A$599,$D138,Emissionsfaktoren!$C$30:$C$599,$E138)&gt;0,
_xlfn.MAXIFS(Emissionsfaktoren!$B$30:$B$599,Emissionsfaktoren!$B$30:$B$599,"&lt;="&amp;I$11,Emissionsfaktoren!$A$30:$A$599,$D138,Emissionsfaktoren!$C$30:$C$599,$E138),
_xlfn.MINIFS(Emissionsfaktoren!$B$30:$B$599,Emissionsfaktoren!$A$30:$A$599,$D138,Emissionsfaktoren!$C$30:$C$599,$E138))</f>
        <v>0</v>
      </c>
      <c r="J138" s="393">
        <f>IF(_xlfn.MAXIFS(Emissionsfaktoren!$B$30:$B$599,Emissionsfaktoren!$B$30:$B$599,"&lt;="&amp;J$11,Emissionsfaktoren!$A$30:$A$599,$D138,Emissionsfaktoren!$C$30:$C$599,$E138)&gt;0,
_xlfn.MAXIFS(Emissionsfaktoren!$B$30:$B$599,Emissionsfaktoren!$B$30:$B$599,"&lt;="&amp;J$11,Emissionsfaktoren!$A$30:$A$599,$D138,Emissionsfaktoren!$C$30:$C$599,$E138),
_xlfn.MINIFS(Emissionsfaktoren!$B$30:$B$599,Emissionsfaktoren!$A$30:$A$599,$D138,Emissionsfaktoren!$C$30:$C$599,$E138))</f>
        <v>0</v>
      </c>
      <c r="K138" s="599">
        <f>IF(_xlfn.MAXIFS(Emissionsfaktoren!$B$30:$B$599,Emissionsfaktoren!$B$30:$B$599,"&lt;="&amp;K$11,Emissionsfaktoren!$A$30:$A$599,$D138,Emissionsfaktoren!$C$30:$C$599,$E138)&gt;0,
_xlfn.MAXIFS(Emissionsfaktoren!$B$30:$B$599,Emissionsfaktoren!$B$30:$B$599,"&lt;="&amp;K$11,Emissionsfaktoren!$A$30:$A$599,$D138,Emissionsfaktoren!$C$30:$C$599,$E138),
_xlfn.MINIFS(Emissionsfaktoren!$B$30:$B$599,Emissionsfaktoren!$A$30:$A$599,$D138,Emissionsfaktoren!$C$30:$C$599,$E138))</f>
        <v>0</v>
      </c>
      <c r="L138" s="603" t="str" cm="1">
        <f t="array" ref="L138">IF(F138=0,"",(IFERROR(VLOOKUP($D138&amp;F138&amp;$E138,CHOOSE({1,2},Emissionsfaktoren!$A$30:$A$504&amp;Emissionsfaktoren!$B$30:$B$504&amp;Emissionsfaktoren!$C$30:$C$504,Emissionsfaktoren!$E$30:$E$504),2,0),"")))</f>
        <v/>
      </c>
      <c r="M138" s="603" t="str" cm="1">
        <f t="array" ref="M138">IF(G138=0,"",(IFERROR(VLOOKUP($D138&amp;G138&amp;$E138,CHOOSE({1,2},Emissionsfaktoren!$A$30:$A$504&amp;Emissionsfaktoren!$B$30:$B$504&amp;Emissionsfaktoren!$C$30:$C$504,Emissionsfaktoren!$E$30:$E$504),2,0),"")))</f>
        <v/>
      </c>
      <c r="N138" s="603" t="str" cm="1">
        <f t="array" ref="N138">IF(H138=0,"",(IFERROR(VLOOKUP($D138&amp;H138&amp;$E138,CHOOSE({1,2},Emissionsfaktoren!$A$30:$A$504&amp;Emissionsfaktoren!$B$30:$B$504&amp;Emissionsfaktoren!$C$30:$C$504,Emissionsfaktoren!$E$30:$E$504),2,0),"")))</f>
        <v/>
      </c>
      <c r="O138" s="603" t="str" cm="1">
        <f t="array" ref="O138">IF(I138=0,"",(IFERROR(VLOOKUP($D138&amp;I138&amp;$E138,CHOOSE({1,2},Emissionsfaktoren!$A$30:$A$504&amp;Emissionsfaktoren!$B$30:$B$504&amp;Emissionsfaktoren!$C$30:$C$504,Emissionsfaktoren!$E$30:$E$504),2,0),"")))</f>
        <v/>
      </c>
      <c r="P138" s="603" t="str" cm="1">
        <f t="array" ref="P138">IF(J138=0,"",(IFERROR(VLOOKUP($D138&amp;J138&amp;$E138,CHOOSE({1,2},Emissionsfaktoren!$A$30:$A$504&amp;Emissionsfaktoren!$B$30:$B$504&amp;Emissionsfaktoren!$C$30:$C$504,Emissionsfaktoren!$E$30:$E$504),2,0),"")))</f>
        <v/>
      </c>
      <c r="Q138" s="651" t="str" cm="1">
        <f t="array" ref="Q138">IF(K138=0,"",(IFERROR(VLOOKUP($D138&amp;K138&amp;$E138,CHOOSE({1,2},Emissionsfaktoren!$A$30:$A$504&amp;Emissionsfaktoren!$B$30:$B$504&amp;Emissionsfaktoren!$C$30:$C$504,Emissionsfaktoren!$E$30:$E$504),2,0),"")))</f>
        <v/>
      </c>
      <c r="R138" s="340" t="str">
        <f>IFERROR(L138*'3.9 Transport (nachgelagert)'!C25,"")</f>
        <v/>
      </c>
      <c r="S138" s="340" t="str">
        <f>IFERROR(M138*'3.9 Transport (nachgelagert)'!D25,"")</f>
        <v/>
      </c>
      <c r="T138" s="340" t="str">
        <f>IFERROR(N138*'3.9 Transport (nachgelagert)'!E25,"")</f>
        <v/>
      </c>
      <c r="U138" s="340" t="str">
        <f>IFERROR(O138*'3.9 Transport (nachgelagert)'!F25,"")</f>
        <v/>
      </c>
      <c r="V138" s="340" t="str">
        <f>IFERROR(P138*'3.9 Transport (nachgelagert)'!G25,"")</f>
        <v/>
      </c>
      <c r="W138" s="341" t="str">
        <f>IFERROR(Q138*'3.9 Transport (nachgelagert)'!H25,"")</f>
        <v/>
      </c>
      <c r="Y138" s="221"/>
    </row>
    <row r="139" spans="1:25" ht="19.350000000000001" customHeight="1" x14ac:dyDescent="0.2">
      <c r="A139" s="886"/>
      <c r="B139" s="857"/>
      <c r="C139" s="140" t="s">
        <v>263</v>
      </c>
      <c r="D139" s="140"/>
      <c r="E139" s="140" t="s">
        <v>516</v>
      </c>
      <c r="F139" s="393">
        <f>IF(_xlfn.MAXIFS(Emissionsfaktoren!$B$30:$B$599,Emissionsfaktoren!$B$30:$B$599,"&lt;="&amp;F$11,Emissionsfaktoren!$A$30:$A$599,$D139,Emissionsfaktoren!$C$30:$C$599,$E139)&gt;0,
_xlfn.MAXIFS(Emissionsfaktoren!$B$30:$B$599,Emissionsfaktoren!$B$30:$B$599,"&lt;="&amp;F$11,Emissionsfaktoren!$A$30:$A$599,$D139,Emissionsfaktoren!$C$30:$C$599,$E139),
_xlfn.MINIFS(Emissionsfaktoren!$B$30:$B$599,Emissionsfaktoren!$A$30:$A$599,$D139,Emissionsfaktoren!$C$30:$C$599,$E139))</f>
        <v>0</v>
      </c>
      <c r="G139" s="393">
        <f>IF(_xlfn.MAXIFS(Emissionsfaktoren!$B$30:$B$599,Emissionsfaktoren!$B$30:$B$599,"&lt;="&amp;G$11,Emissionsfaktoren!$A$30:$A$599,$D139,Emissionsfaktoren!$C$30:$C$599,$E139)&gt;0,
_xlfn.MAXIFS(Emissionsfaktoren!$B$30:$B$599,Emissionsfaktoren!$B$30:$B$599,"&lt;="&amp;G$11,Emissionsfaktoren!$A$30:$A$599,$D139,Emissionsfaktoren!$C$30:$C$599,$E139),
_xlfn.MINIFS(Emissionsfaktoren!$B$30:$B$599,Emissionsfaktoren!$A$30:$A$599,$D139,Emissionsfaktoren!$C$30:$C$599,$E139))</f>
        <v>0</v>
      </c>
      <c r="H139" s="393">
        <f>IF(_xlfn.MAXIFS(Emissionsfaktoren!$B$30:$B$599,Emissionsfaktoren!$B$30:$B$599,"&lt;="&amp;H$11,Emissionsfaktoren!$A$30:$A$599,$D139,Emissionsfaktoren!$C$30:$C$599,$E139)&gt;0,
_xlfn.MAXIFS(Emissionsfaktoren!$B$30:$B$599,Emissionsfaktoren!$B$30:$B$599,"&lt;="&amp;H$11,Emissionsfaktoren!$A$30:$A$599,$D139,Emissionsfaktoren!$C$30:$C$599,$E139),
_xlfn.MINIFS(Emissionsfaktoren!$B$30:$B$599,Emissionsfaktoren!$A$30:$A$599,$D139,Emissionsfaktoren!$C$30:$C$599,$E139))</f>
        <v>0</v>
      </c>
      <c r="I139" s="393">
        <f>IF(_xlfn.MAXIFS(Emissionsfaktoren!$B$30:$B$599,Emissionsfaktoren!$B$30:$B$599,"&lt;="&amp;I$11,Emissionsfaktoren!$A$30:$A$599,$D139,Emissionsfaktoren!$C$30:$C$599,$E139)&gt;0,
_xlfn.MAXIFS(Emissionsfaktoren!$B$30:$B$599,Emissionsfaktoren!$B$30:$B$599,"&lt;="&amp;I$11,Emissionsfaktoren!$A$30:$A$599,$D139,Emissionsfaktoren!$C$30:$C$599,$E139),
_xlfn.MINIFS(Emissionsfaktoren!$B$30:$B$599,Emissionsfaktoren!$A$30:$A$599,$D139,Emissionsfaktoren!$C$30:$C$599,$E139))</f>
        <v>0</v>
      </c>
      <c r="J139" s="393">
        <f>IF(_xlfn.MAXIFS(Emissionsfaktoren!$B$30:$B$599,Emissionsfaktoren!$B$30:$B$599,"&lt;="&amp;J$11,Emissionsfaktoren!$A$30:$A$599,$D139,Emissionsfaktoren!$C$30:$C$599,$E139)&gt;0,
_xlfn.MAXIFS(Emissionsfaktoren!$B$30:$B$599,Emissionsfaktoren!$B$30:$B$599,"&lt;="&amp;J$11,Emissionsfaktoren!$A$30:$A$599,$D139,Emissionsfaktoren!$C$30:$C$599,$E139),
_xlfn.MINIFS(Emissionsfaktoren!$B$30:$B$599,Emissionsfaktoren!$A$30:$A$599,$D139,Emissionsfaktoren!$C$30:$C$599,$E139))</f>
        <v>0</v>
      </c>
      <c r="K139" s="599">
        <f>IF(_xlfn.MAXIFS(Emissionsfaktoren!$B$30:$B$599,Emissionsfaktoren!$B$30:$B$599,"&lt;="&amp;K$11,Emissionsfaktoren!$A$30:$A$599,$D139,Emissionsfaktoren!$C$30:$C$599,$E139)&gt;0,
_xlfn.MAXIFS(Emissionsfaktoren!$B$30:$B$599,Emissionsfaktoren!$B$30:$B$599,"&lt;="&amp;K$11,Emissionsfaktoren!$A$30:$A$599,$D139,Emissionsfaktoren!$C$30:$C$599,$E139),
_xlfn.MINIFS(Emissionsfaktoren!$B$30:$B$599,Emissionsfaktoren!$A$30:$A$599,$D139,Emissionsfaktoren!$C$30:$C$599,$E139))</f>
        <v>0</v>
      </c>
      <c r="L139" s="603" t="str" cm="1">
        <f t="array" ref="L139">IF(F139=0,"",(IFERROR(VLOOKUP($D139&amp;F139&amp;$E139,CHOOSE({1,2},Emissionsfaktoren!$A$30:$A$504&amp;Emissionsfaktoren!$B$30:$B$504&amp;Emissionsfaktoren!$C$30:$C$504,Emissionsfaktoren!$E$30:$E$504),2,0),"")))</f>
        <v/>
      </c>
      <c r="M139" s="603" t="str" cm="1">
        <f t="array" ref="M139">IF(G139=0,"",(IFERROR(VLOOKUP($D139&amp;G139&amp;$E139,CHOOSE({1,2},Emissionsfaktoren!$A$30:$A$504&amp;Emissionsfaktoren!$B$30:$B$504&amp;Emissionsfaktoren!$C$30:$C$504,Emissionsfaktoren!$E$30:$E$504),2,0),"")))</f>
        <v/>
      </c>
      <c r="N139" s="603" t="str" cm="1">
        <f t="array" ref="N139">IF(H139=0,"",(IFERROR(VLOOKUP($D139&amp;H139&amp;$E139,CHOOSE({1,2},Emissionsfaktoren!$A$30:$A$504&amp;Emissionsfaktoren!$B$30:$B$504&amp;Emissionsfaktoren!$C$30:$C$504,Emissionsfaktoren!$E$30:$E$504),2,0),"")))</f>
        <v/>
      </c>
      <c r="O139" s="603" t="str" cm="1">
        <f t="array" ref="O139">IF(I139=0,"",(IFERROR(VLOOKUP($D139&amp;I139&amp;$E139,CHOOSE({1,2},Emissionsfaktoren!$A$30:$A$504&amp;Emissionsfaktoren!$B$30:$B$504&amp;Emissionsfaktoren!$C$30:$C$504,Emissionsfaktoren!$E$30:$E$504),2,0),"")))</f>
        <v/>
      </c>
      <c r="P139" s="603" t="str" cm="1">
        <f t="array" ref="P139">IF(J139=0,"",(IFERROR(VLOOKUP($D139&amp;J139&amp;$E139,CHOOSE({1,2},Emissionsfaktoren!$A$30:$A$504&amp;Emissionsfaktoren!$B$30:$B$504&amp;Emissionsfaktoren!$C$30:$C$504,Emissionsfaktoren!$E$30:$E$504),2,0),"")))</f>
        <v/>
      </c>
      <c r="Q139" s="651" t="str" cm="1">
        <f t="array" ref="Q139">IF(K139=0,"",(IFERROR(VLOOKUP($D139&amp;K139&amp;$E139,CHOOSE({1,2},Emissionsfaktoren!$A$30:$A$504&amp;Emissionsfaktoren!$B$30:$B$504&amp;Emissionsfaktoren!$C$30:$C$504,Emissionsfaktoren!$E$30:$E$504),2,0),"")))</f>
        <v/>
      </c>
      <c r="R139" s="340" t="str">
        <f>IFERROR(L139*'3.9 Transport (nachgelagert)'!C26,"")</f>
        <v/>
      </c>
      <c r="S139" s="340" t="str">
        <f>IFERROR(M139*'3.9 Transport (nachgelagert)'!D26,"")</f>
        <v/>
      </c>
      <c r="T139" s="340" t="str">
        <f>IFERROR(N139*'3.9 Transport (nachgelagert)'!E26,"")</f>
        <v/>
      </c>
      <c r="U139" s="340" t="str">
        <f>IFERROR(O139*'3.9 Transport (nachgelagert)'!F26,"")</f>
        <v/>
      </c>
      <c r="V139" s="340" t="str">
        <f>IFERROR(P139*'3.9 Transport (nachgelagert)'!G26,"")</f>
        <v/>
      </c>
      <c r="W139" s="341" t="str">
        <f>IFERROR(Q139*'3.9 Transport (nachgelagert)'!H26,"")</f>
        <v/>
      </c>
      <c r="Y139" s="221"/>
    </row>
    <row r="140" spans="1:25" ht="19.350000000000001" customHeight="1" x14ac:dyDescent="0.2">
      <c r="A140" s="886"/>
      <c r="B140" s="857"/>
      <c r="C140" s="140" t="s">
        <v>262</v>
      </c>
      <c r="D140" s="140"/>
      <c r="E140" s="140" t="s">
        <v>516</v>
      </c>
      <c r="F140" s="393">
        <f>IF(_xlfn.MAXIFS(Emissionsfaktoren!$B$30:$B$599,Emissionsfaktoren!$B$30:$B$599,"&lt;="&amp;F$11,Emissionsfaktoren!$A$30:$A$599,$D140,Emissionsfaktoren!$C$30:$C$599,$E140)&gt;0,
_xlfn.MAXIFS(Emissionsfaktoren!$B$30:$B$599,Emissionsfaktoren!$B$30:$B$599,"&lt;="&amp;F$11,Emissionsfaktoren!$A$30:$A$599,$D140,Emissionsfaktoren!$C$30:$C$599,$E140),
_xlfn.MINIFS(Emissionsfaktoren!$B$30:$B$599,Emissionsfaktoren!$A$30:$A$599,$D140,Emissionsfaktoren!$C$30:$C$599,$E140))</f>
        <v>0</v>
      </c>
      <c r="G140" s="393">
        <f>IF(_xlfn.MAXIFS(Emissionsfaktoren!$B$30:$B$599,Emissionsfaktoren!$B$30:$B$599,"&lt;="&amp;G$11,Emissionsfaktoren!$A$30:$A$599,$D140,Emissionsfaktoren!$C$30:$C$599,$E140)&gt;0,
_xlfn.MAXIFS(Emissionsfaktoren!$B$30:$B$599,Emissionsfaktoren!$B$30:$B$599,"&lt;="&amp;G$11,Emissionsfaktoren!$A$30:$A$599,$D140,Emissionsfaktoren!$C$30:$C$599,$E140),
_xlfn.MINIFS(Emissionsfaktoren!$B$30:$B$599,Emissionsfaktoren!$A$30:$A$599,$D140,Emissionsfaktoren!$C$30:$C$599,$E140))</f>
        <v>0</v>
      </c>
      <c r="H140" s="393">
        <f>IF(_xlfn.MAXIFS(Emissionsfaktoren!$B$30:$B$599,Emissionsfaktoren!$B$30:$B$599,"&lt;="&amp;H$11,Emissionsfaktoren!$A$30:$A$599,$D140,Emissionsfaktoren!$C$30:$C$599,$E140)&gt;0,
_xlfn.MAXIFS(Emissionsfaktoren!$B$30:$B$599,Emissionsfaktoren!$B$30:$B$599,"&lt;="&amp;H$11,Emissionsfaktoren!$A$30:$A$599,$D140,Emissionsfaktoren!$C$30:$C$599,$E140),
_xlfn.MINIFS(Emissionsfaktoren!$B$30:$B$599,Emissionsfaktoren!$A$30:$A$599,$D140,Emissionsfaktoren!$C$30:$C$599,$E140))</f>
        <v>0</v>
      </c>
      <c r="I140" s="393">
        <f>IF(_xlfn.MAXIFS(Emissionsfaktoren!$B$30:$B$599,Emissionsfaktoren!$B$30:$B$599,"&lt;="&amp;I$11,Emissionsfaktoren!$A$30:$A$599,$D140,Emissionsfaktoren!$C$30:$C$599,$E140)&gt;0,
_xlfn.MAXIFS(Emissionsfaktoren!$B$30:$B$599,Emissionsfaktoren!$B$30:$B$599,"&lt;="&amp;I$11,Emissionsfaktoren!$A$30:$A$599,$D140,Emissionsfaktoren!$C$30:$C$599,$E140),
_xlfn.MINIFS(Emissionsfaktoren!$B$30:$B$599,Emissionsfaktoren!$A$30:$A$599,$D140,Emissionsfaktoren!$C$30:$C$599,$E140))</f>
        <v>0</v>
      </c>
      <c r="J140" s="393">
        <f>IF(_xlfn.MAXIFS(Emissionsfaktoren!$B$30:$B$599,Emissionsfaktoren!$B$30:$B$599,"&lt;="&amp;J$11,Emissionsfaktoren!$A$30:$A$599,$D140,Emissionsfaktoren!$C$30:$C$599,$E140)&gt;0,
_xlfn.MAXIFS(Emissionsfaktoren!$B$30:$B$599,Emissionsfaktoren!$B$30:$B$599,"&lt;="&amp;J$11,Emissionsfaktoren!$A$30:$A$599,$D140,Emissionsfaktoren!$C$30:$C$599,$E140),
_xlfn.MINIFS(Emissionsfaktoren!$B$30:$B$599,Emissionsfaktoren!$A$30:$A$599,$D140,Emissionsfaktoren!$C$30:$C$599,$E140))</f>
        <v>0</v>
      </c>
      <c r="K140" s="599">
        <f>IF(_xlfn.MAXIFS(Emissionsfaktoren!$B$30:$B$599,Emissionsfaktoren!$B$30:$B$599,"&lt;="&amp;K$11,Emissionsfaktoren!$A$30:$A$599,$D140,Emissionsfaktoren!$C$30:$C$599,$E140)&gt;0,
_xlfn.MAXIFS(Emissionsfaktoren!$B$30:$B$599,Emissionsfaktoren!$B$30:$B$599,"&lt;="&amp;K$11,Emissionsfaktoren!$A$30:$A$599,$D140,Emissionsfaktoren!$C$30:$C$599,$E140),
_xlfn.MINIFS(Emissionsfaktoren!$B$30:$B$599,Emissionsfaktoren!$A$30:$A$599,$D140,Emissionsfaktoren!$C$30:$C$599,$E140))</f>
        <v>0</v>
      </c>
      <c r="L140" s="603" t="str" cm="1">
        <f t="array" ref="L140">IF(F140=0,"",(IFERROR(VLOOKUP($D140&amp;F140&amp;$E140,CHOOSE({1,2},Emissionsfaktoren!$A$30:$A$504&amp;Emissionsfaktoren!$B$30:$B$504&amp;Emissionsfaktoren!$C$30:$C$504,Emissionsfaktoren!$E$30:$E$504),2,0),"")))</f>
        <v/>
      </c>
      <c r="M140" s="603" t="str" cm="1">
        <f t="array" ref="M140">IF(G140=0,"",(IFERROR(VLOOKUP($D140&amp;G140&amp;$E140,CHOOSE({1,2},Emissionsfaktoren!$A$30:$A$504&amp;Emissionsfaktoren!$B$30:$B$504&amp;Emissionsfaktoren!$C$30:$C$504,Emissionsfaktoren!$E$30:$E$504),2,0),"")))</f>
        <v/>
      </c>
      <c r="N140" s="603" t="str" cm="1">
        <f t="array" ref="N140">IF(H140=0,"",(IFERROR(VLOOKUP($D140&amp;H140&amp;$E140,CHOOSE({1,2},Emissionsfaktoren!$A$30:$A$504&amp;Emissionsfaktoren!$B$30:$B$504&amp;Emissionsfaktoren!$C$30:$C$504,Emissionsfaktoren!$E$30:$E$504),2,0),"")))</f>
        <v/>
      </c>
      <c r="O140" s="603" t="str" cm="1">
        <f t="array" ref="O140">IF(I140=0,"",(IFERROR(VLOOKUP($D140&amp;I140&amp;$E140,CHOOSE({1,2},Emissionsfaktoren!$A$30:$A$504&amp;Emissionsfaktoren!$B$30:$B$504&amp;Emissionsfaktoren!$C$30:$C$504,Emissionsfaktoren!$E$30:$E$504),2,0),"")))</f>
        <v/>
      </c>
      <c r="P140" s="603" t="str" cm="1">
        <f t="array" ref="P140">IF(J140=0,"",(IFERROR(VLOOKUP($D140&amp;J140&amp;$E140,CHOOSE({1,2},Emissionsfaktoren!$A$30:$A$504&amp;Emissionsfaktoren!$B$30:$B$504&amp;Emissionsfaktoren!$C$30:$C$504,Emissionsfaktoren!$E$30:$E$504),2,0),"")))</f>
        <v/>
      </c>
      <c r="Q140" s="651" t="str" cm="1">
        <f t="array" ref="Q140">IF(K140=0,"",(IFERROR(VLOOKUP($D140&amp;K140&amp;$E140,CHOOSE({1,2},Emissionsfaktoren!$A$30:$A$504&amp;Emissionsfaktoren!$B$30:$B$504&amp;Emissionsfaktoren!$C$30:$C$504,Emissionsfaktoren!$E$30:$E$504),2,0),"")))</f>
        <v/>
      </c>
      <c r="R140" s="340" t="str">
        <f>IFERROR(L140*'3.9 Transport (nachgelagert)'!C27,"")</f>
        <v/>
      </c>
      <c r="S140" s="340" t="str">
        <f>IFERROR(M140*'3.9 Transport (nachgelagert)'!D27,"")</f>
        <v/>
      </c>
      <c r="T140" s="340" t="str">
        <f>IFERROR(N140*'3.9 Transport (nachgelagert)'!E27,"")</f>
        <v/>
      </c>
      <c r="U140" s="340" t="str">
        <f>IFERROR(O140*'3.9 Transport (nachgelagert)'!F27,"")</f>
        <v/>
      </c>
      <c r="V140" s="340" t="str">
        <f>IFERROR(P140*'3.9 Transport (nachgelagert)'!G27,"")</f>
        <v/>
      </c>
      <c r="W140" s="341" t="str">
        <f>IFERROR(Q140*'3.9 Transport (nachgelagert)'!H27,"")</f>
        <v/>
      </c>
      <c r="Y140" s="221"/>
    </row>
    <row r="141" spans="1:25" ht="19.350000000000001" customHeight="1" thickBot="1" x14ac:dyDescent="0.25">
      <c r="A141" s="886"/>
      <c r="B141" s="858"/>
      <c r="C141" s="144" t="s">
        <v>264</v>
      </c>
      <c r="D141" s="144"/>
      <c r="E141" s="144" t="s">
        <v>516</v>
      </c>
      <c r="F141" s="428">
        <f>IF(_xlfn.MAXIFS(Emissionsfaktoren!$B$30:$B$599,Emissionsfaktoren!$B$30:$B$599,"&lt;="&amp;F$11,Emissionsfaktoren!$A$30:$A$599,$D141,Emissionsfaktoren!$C$30:$C$599,$E141)&gt;0,
_xlfn.MAXIFS(Emissionsfaktoren!$B$30:$B$599,Emissionsfaktoren!$B$30:$B$599,"&lt;="&amp;F$11,Emissionsfaktoren!$A$30:$A$599,$D141,Emissionsfaktoren!$C$30:$C$599,$E141),
_xlfn.MINIFS(Emissionsfaktoren!$B$30:$B$599,Emissionsfaktoren!$A$30:$A$599,$D141,Emissionsfaktoren!$C$30:$C$599,$E141))</f>
        <v>0</v>
      </c>
      <c r="G141" s="428">
        <f>IF(_xlfn.MAXIFS(Emissionsfaktoren!$B$30:$B$599,Emissionsfaktoren!$B$30:$B$599,"&lt;="&amp;G$11,Emissionsfaktoren!$A$30:$A$599,$D141,Emissionsfaktoren!$C$30:$C$599,$E141)&gt;0,
_xlfn.MAXIFS(Emissionsfaktoren!$B$30:$B$599,Emissionsfaktoren!$B$30:$B$599,"&lt;="&amp;G$11,Emissionsfaktoren!$A$30:$A$599,$D141,Emissionsfaktoren!$C$30:$C$599,$E141),
_xlfn.MINIFS(Emissionsfaktoren!$B$30:$B$599,Emissionsfaktoren!$A$30:$A$599,$D141,Emissionsfaktoren!$C$30:$C$599,$E141))</f>
        <v>0</v>
      </c>
      <c r="H141" s="428">
        <f>IF(_xlfn.MAXIFS(Emissionsfaktoren!$B$30:$B$599,Emissionsfaktoren!$B$30:$B$599,"&lt;="&amp;H$11,Emissionsfaktoren!$A$30:$A$599,$D141,Emissionsfaktoren!$C$30:$C$599,$E141)&gt;0,
_xlfn.MAXIFS(Emissionsfaktoren!$B$30:$B$599,Emissionsfaktoren!$B$30:$B$599,"&lt;="&amp;H$11,Emissionsfaktoren!$A$30:$A$599,$D141,Emissionsfaktoren!$C$30:$C$599,$E141),
_xlfn.MINIFS(Emissionsfaktoren!$B$30:$B$599,Emissionsfaktoren!$A$30:$A$599,$D141,Emissionsfaktoren!$C$30:$C$599,$E141))</f>
        <v>0</v>
      </c>
      <c r="I141" s="428">
        <f>IF(_xlfn.MAXIFS(Emissionsfaktoren!$B$30:$B$599,Emissionsfaktoren!$B$30:$B$599,"&lt;="&amp;I$11,Emissionsfaktoren!$A$30:$A$599,$D141,Emissionsfaktoren!$C$30:$C$599,$E141)&gt;0,
_xlfn.MAXIFS(Emissionsfaktoren!$B$30:$B$599,Emissionsfaktoren!$B$30:$B$599,"&lt;="&amp;I$11,Emissionsfaktoren!$A$30:$A$599,$D141,Emissionsfaktoren!$C$30:$C$599,$E141),
_xlfn.MINIFS(Emissionsfaktoren!$B$30:$B$599,Emissionsfaktoren!$A$30:$A$599,$D141,Emissionsfaktoren!$C$30:$C$599,$E141))</f>
        <v>0</v>
      </c>
      <c r="J141" s="428">
        <f>IF(_xlfn.MAXIFS(Emissionsfaktoren!$B$30:$B$599,Emissionsfaktoren!$B$30:$B$599,"&lt;="&amp;J$11,Emissionsfaktoren!$A$30:$A$599,$D141,Emissionsfaktoren!$C$30:$C$599,$E141)&gt;0,
_xlfn.MAXIFS(Emissionsfaktoren!$B$30:$B$599,Emissionsfaktoren!$B$30:$B$599,"&lt;="&amp;J$11,Emissionsfaktoren!$A$30:$A$599,$D141,Emissionsfaktoren!$C$30:$C$599,$E141),
_xlfn.MINIFS(Emissionsfaktoren!$B$30:$B$599,Emissionsfaktoren!$A$30:$A$599,$D141,Emissionsfaktoren!$C$30:$C$599,$E141))</f>
        <v>0</v>
      </c>
      <c r="K141" s="602">
        <f>IF(_xlfn.MAXIFS(Emissionsfaktoren!$B$30:$B$599,Emissionsfaktoren!$B$30:$B$599,"&lt;="&amp;K$11,Emissionsfaktoren!$A$30:$A$599,$D141,Emissionsfaktoren!$C$30:$C$599,$E141)&gt;0,
_xlfn.MAXIFS(Emissionsfaktoren!$B$30:$B$599,Emissionsfaktoren!$B$30:$B$599,"&lt;="&amp;K$11,Emissionsfaktoren!$A$30:$A$599,$D141,Emissionsfaktoren!$C$30:$C$599,$E141),
_xlfn.MINIFS(Emissionsfaktoren!$B$30:$B$599,Emissionsfaktoren!$A$30:$A$599,$D141,Emissionsfaktoren!$C$30:$C$599,$E141))</f>
        <v>0</v>
      </c>
      <c r="L141" s="604" t="str" cm="1">
        <f t="array" ref="L141">IF(F141=0,"",(IFERROR(VLOOKUP($D141&amp;F141&amp;$E141,CHOOSE({1,2},Emissionsfaktoren!$A$30:$A$504&amp;Emissionsfaktoren!$B$30:$B$504&amp;Emissionsfaktoren!$C$30:$C$504,Emissionsfaktoren!$E$30:$E$504),2,0),"")))</f>
        <v/>
      </c>
      <c r="M141" s="604" t="str" cm="1">
        <f t="array" ref="M141">IF(G141=0,"",(IFERROR(VLOOKUP($D141&amp;G141&amp;$E141,CHOOSE({1,2},Emissionsfaktoren!$A$30:$A$504&amp;Emissionsfaktoren!$B$30:$B$504&amp;Emissionsfaktoren!$C$30:$C$504,Emissionsfaktoren!$E$30:$E$504),2,0),"")))</f>
        <v/>
      </c>
      <c r="N141" s="604" t="str" cm="1">
        <f t="array" ref="N141">IF(H141=0,"",(IFERROR(VLOOKUP($D141&amp;H141&amp;$E141,CHOOSE({1,2},Emissionsfaktoren!$A$30:$A$504&amp;Emissionsfaktoren!$B$30:$B$504&amp;Emissionsfaktoren!$C$30:$C$504,Emissionsfaktoren!$E$30:$E$504),2,0),"")))</f>
        <v/>
      </c>
      <c r="O141" s="604" t="str" cm="1">
        <f t="array" ref="O141">IF(I141=0,"",(IFERROR(VLOOKUP($D141&amp;I141&amp;$E141,CHOOSE({1,2},Emissionsfaktoren!$A$30:$A$504&amp;Emissionsfaktoren!$B$30:$B$504&amp;Emissionsfaktoren!$C$30:$C$504,Emissionsfaktoren!$E$30:$E$504),2,0),"")))</f>
        <v/>
      </c>
      <c r="P141" s="604" t="str" cm="1">
        <f t="array" ref="P141">IF(J141=0,"",(IFERROR(VLOOKUP($D141&amp;J141&amp;$E141,CHOOSE({1,2},Emissionsfaktoren!$A$30:$A$504&amp;Emissionsfaktoren!$B$30:$B$504&amp;Emissionsfaktoren!$C$30:$C$504,Emissionsfaktoren!$E$30:$E$504),2,0),"")))</f>
        <v/>
      </c>
      <c r="Q141" s="652" t="str" cm="1">
        <f t="array" ref="Q141">IF(K141=0,"",(IFERROR(VLOOKUP($D141&amp;K141&amp;$E141,CHOOSE({1,2},Emissionsfaktoren!$A$30:$A$504&amp;Emissionsfaktoren!$B$30:$B$504&amp;Emissionsfaktoren!$C$30:$C$504,Emissionsfaktoren!$E$30:$E$504),2,0),"")))</f>
        <v/>
      </c>
      <c r="R141" s="430" t="str">
        <f>IFERROR(L141*'3.9 Transport (nachgelagert)'!C28,"")</f>
        <v/>
      </c>
      <c r="S141" s="430" t="str">
        <f>IFERROR(M141*'3.9 Transport (nachgelagert)'!D28,"")</f>
        <v/>
      </c>
      <c r="T141" s="430" t="str">
        <f>IFERROR(N141*'3.9 Transport (nachgelagert)'!E28,"")</f>
        <v/>
      </c>
      <c r="U141" s="430" t="str">
        <f>IFERROR(O141*'3.9 Transport (nachgelagert)'!F28,"")</f>
        <v/>
      </c>
      <c r="V141" s="430" t="str">
        <f>IFERROR(P141*'3.9 Transport (nachgelagert)'!G28,"")</f>
        <v/>
      </c>
      <c r="W141" s="431" t="str">
        <f>IFERROR(Q141*'3.9 Transport (nachgelagert)'!H28,"")</f>
        <v/>
      </c>
      <c r="Y141" s="221"/>
    </row>
    <row r="142" spans="1:25" ht="19.350000000000001" customHeight="1" x14ac:dyDescent="0.2">
      <c r="A142" s="886"/>
      <c r="B142" s="856" t="s">
        <v>64</v>
      </c>
      <c r="C142" s="216" t="s">
        <v>420</v>
      </c>
      <c r="D142" s="216"/>
      <c r="E142" s="216" t="s">
        <v>516</v>
      </c>
      <c r="F142" s="426">
        <f>IF(_xlfn.MAXIFS(Emissionsfaktoren!$B$30:$B$599,Emissionsfaktoren!$B$30:$B$599,"&lt;="&amp;F$11,Emissionsfaktoren!$A$30:$A$599,$D142,Emissionsfaktoren!$C$30:$C$599,$E142)&gt;0,
_xlfn.MAXIFS(Emissionsfaktoren!$B$30:$B$599,Emissionsfaktoren!$B$30:$B$599,"&lt;="&amp;F$11,Emissionsfaktoren!$A$30:$A$599,$D142,Emissionsfaktoren!$C$30:$C$599,$E142),
_xlfn.MINIFS(Emissionsfaktoren!$B$30:$B$599,Emissionsfaktoren!$A$30:$A$599,$D142,Emissionsfaktoren!$C$30:$C$599,$E142))</f>
        <v>0</v>
      </c>
      <c r="G142" s="426">
        <f>IF(_xlfn.MAXIFS(Emissionsfaktoren!$B$30:$B$599,Emissionsfaktoren!$B$30:$B$599,"&lt;="&amp;G$11,Emissionsfaktoren!$A$30:$A$599,$D142,Emissionsfaktoren!$C$30:$C$599,$E142)&gt;0,
_xlfn.MAXIFS(Emissionsfaktoren!$B$30:$B$599,Emissionsfaktoren!$B$30:$B$599,"&lt;="&amp;G$11,Emissionsfaktoren!$A$30:$A$599,$D142,Emissionsfaktoren!$C$30:$C$599,$E142),
_xlfn.MINIFS(Emissionsfaktoren!$B$30:$B$599,Emissionsfaktoren!$A$30:$A$599,$D142,Emissionsfaktoren!$C$30:$C$599,$E142))</f>
        <v>0</v>
      </c>
      <c r="H142" s="426">
        <f>IF(_xlfn.MAXIFS(Emissionsfaktoren!$B$30:$B$599,Emissionsfaktoren!$B$30:$B$599,"&lt;="&amp;H$11,Emissionsfaktoren!$A$30:$A$599,$D142,Emissionsfaktoren!$C$30:$C$599,$E142)&gt;0,
_xlfn.MAXIFS(Emissionsfaktoren!$B$30:$B$599,Emissionsfaktoren!$B$30:$B$599,"&lt;="&amp;H$11,Emissionsfaktoren!$A$30:$A$599,$D142,Emissionsfaktoren!$C$30:$C$599,$E142),
_xlfn.MINIFS(Emissionsfaktoren!$B$30:$B$599,Emissionsfaktoren!$A$30:$A$599,$D142,Emissionsfaktoren!$C$30:$C$599,$E142))</f>
        <v>0</v>
      </c>
      <c r="I142" s="426">
        <f>IF(_xlfn.MAXIFS(Emissionsfaktoren!$B$30:$B$599,Emissionsfaktoren!$B$30:$B$599,"&lt;="&amp;I$11,Emissionsfaktoren!$A$30:$A$599,$D142,Emissionsfaktoren!$C$30:$C$599,$E142)&gt;0,
_xlfn.MAXIFS(Emissionsfaktoren!$B$30:$B$599,Emissionsfaktoren!$B$30:$B$599,"&lt;="&amp;I$11,Emissionsfaktoren!$A$30:$A$599,$D142,Emissionsfaktoren!$C$30:$C$599,$E142),
_xlfn.MINIFS(Emissionsfaktoren!$B$30:$B$599,Emissionsfaktoren!$A$30:$A$599,$D142,Emissionsfaktoren!$C$30:$C$599,$E142))</f>
        <v>0</v>
      </c>
      <c r="J142" s="426">
        <f>IF(_xlfn.MAXIFS(Emissionsfaktoren!$B$30:$B$599,Emissionsfaktoren!$B$30:$B$599,"&lt;="&amp;J$11,Emissionsfaktoren!$A$30:$A$599,$D142,Emissionsfaktoren!$C$30:$C$599,$E142)&gt;0,
_xlfn.MAXIFS(Emissionsfaktoren!$B$30:$B$599,Emissionsfaktoren!$B$30:$B$599,"&lt;="&amp;J$11,Emissionsfaktoren!$A$30:$A$599,$D142,Emissionsfaktoren!$C$30:$C$599,$E142),
_xlfn.MINIFS(Emissionsfaktoren!$B$30:$B$599,Emissionsfaktoren!$A$30:$A$599,$D142,Emissionsfaktoren!$C$30:$C$599,$E142))</f>
        <v>0</v>
      </c>
      <c r="K142" s="601">
        <f>IF(_xlfn.MAXIFS(Emissionsfaktoren!$B$30:$B$599,Emissionsfaktoren!$B$30:$B$599,"&lt;="&amp;K$11,Emissionsfaktoren!$A$30:$A$599,$D142,Emissionsfaktoren!$C$30:$C$599,$E142)&gt;0,
_xlfn.MAXIFS(Emissionsfaktoren!$B$30:$B$599,Emissionsfaktoren!$B$30:$B$599,"&lt;="&amp;K$11,Emissionsfaktoren!$A$30:$A$599,$D142,Emissionsfaktoren!$C$30:$C$599,$E142),
_xlfn.MINIFS(Emissionsfaktoren!$B$30:$B$599,Emissionsfaktoren!$A$30:$A$599,$D142,Emissionsfaktoren!$C$30:$C$599,$E142))</f>
        <v>0</v>
      </c>
      <c r="L142" s="603" t="str" cm="1">
        <f t="array" ref="L142">IF(F142=0,"",(IFERROR(VLOOKUP($D142&amp;F142&amp;$E142,CHOOSE({1,2},Emissionsfaktoren!$A$30:$A$504&amp;Emissionsfaktoren!$B$30:$B$504&amp;Emissionsfaktoren!$C$30:$C$504,Emissionsfaktoren!$E$30:$E$504),2,0),"")))</f>
        <v/>
      </c>
      <c r="M142" s="603" t="str" cm="1">
        <f t="array" ref="M142">IF(G142=0,"",(IFERROR(VLOOKUP($D142&amp;G142&amp;$E142,CHOOSE({1,2},Emissionsfaktoren!$A$30:$A$504&amp;Emissionsfaktoren!$B$30:$B$504&amp;Emissionsfaktoren!$C$30:$C$504,Emissionsfaktoren!$E$30:$E$504),2,0),"")))</f>
        <v/>
      </c>
      <c r="N142" s="603" t="str" cm="1">
        <f t="array" ref="N142">IF(H142=0,"",(IFERROR(VLOOKUP($D142&amp;H142&amp;$E142,CHOOSE({1,2},Emissionsfaktoren!$A$30:$A$504&amp;Emissionsfaktoren!$B$30:$B$504&amp;Emissionsfaktoren!$C$30:$C$504,Emissionsfaktoren!$E$30:$E$504),2,0),"")))</f>
        <v/>
      </c>
      <c r="O142" s="603" t="str" cm="1">
        <f t="array" ref="O142">IF(I142=0,"",(IFERROR(VLOOKUP($D142&amp;I142&amp;$E142,CHOOSE({1,2},Emissionsfaktoren!$A$30:$A$504&amp;Emissionsfaktoren!$B$30:$B$504&amp;Emissionsfaktoren!$C$30:$C$504,Emissionsfaktoren!$E$30:$E$504),2,0),"")))</f>
        <v/>
      </c>
      <c r="P142" s="603" t="str" cm="1">
        <f t="array" ref="P142">IF(J142=0,"",(IFERROR(VLOOKUP($D142&amp;J142&amp;$E142,CHOOSE({1,2},Emissionsfaktoren!$A$30:$A$504&amp;Emissionsfaktoren!$B$30:$B$504&amp;Emissionsfaktoren!$C$30:$C$504,Emissionsfaktoren!$E$30:$E$504),2,0),"")))</f>
        <v/>
      </c>
      <c r="Q142" s="651" t="str" cm="1">
        <f t="array" ref="Q142">IF(K142=0,"",(IFERROR(VLOOKUP($D142&amp;K142&amp;$E142,CHOOSE({1,2},Emissionsfaktoren!$A$30:$A$504&amp;Emissionsfaktoren!$B$30:$B$504&amp;Emissionsfaktoren!$C$30:$C$504,Emissionsfaktoren!$E$30:$E$504),2,0),"")))</f>
        <v/>
      </c>
      <c r="R142" s="339" t="str">
        <f ca="1">IFERROR(L142*'3.8 Angemietete Liegenschaften'!D47,"")</f>
        <v/>
      </c>
      <c r="S142" s="638" t="str">
        <f ca="1">IFERROR(M142*'3.8 Angemietete Liegenschaften'!E47,"")</f>
        <v/>
      </c>
      <c r="T142" s="638" t="str">
        <f ca="1">IFERROR(N142*'3.8 Angemietete Liegenschaften'!F47,"")</f>
        <v/>
      </c>
      <c r="U142" s="638" t="str">
        <f ca="1">IFERROR(O142*'3.8 Angemietete Liegenschaften'!G47,"")</f>
        <v/>
      </c>
      <c r="V142" s="638" t="str">
        <f ca="1">IFERROR(P142*'3.8 Angemietete Liegenschaften'!H47,"")</f>
        <v/>
      </c>
      <c r="W142" s="427" t="str">
        <f ca="1">IFERROR(Q142*'3.8 Angemietete Liegenschaften'!I47,"")</f>
        <v/>
      </c>
      <c r="Y142" s="221"/>
    </row>
    <row r="143" spans="1:25" ht="19.350000000000001" customHeight="1" x14ac:dyDescent="0.2">
      <c r="A143" s="886"/>
      <c r="B143" s="857"/>
      <c r="C143" s="140" t="s">
        <v>421</v>
      </c>
      <c r="D143" s="140"/>
      <c r="E143" s="140" t="s">
        <v>516</v>
      </c>
      <c r="F143" s="393">
        <f>IF(_xlfn.MAXIFS(Emissionsfaktoren!$B$30:$B$599,Emissionsfaktoren!$B$30:$B$599,"&lt;="&amp;F$11,Emissionsfaktoren!$A$30:$A$599,$D143,Emissionsfaktoren!$C$30:$C$599,$E143)&gt;0,
_xlfn.MAXIFS(Emissionsfaktoren!$B$30:$B$599,Emissionsfaktoren!$B$30:$B$599,"&lt;="&amp;F$11,Emissionsfaktoren!$A$30:$A$599,$D143,Emissionsfaktoren!$C$30:$C$599,$E143),
_xlfn.MINIFS(Emissionsfaktoren!$B$30:$B$599,Emissionsfaktoren!$A$30:$A$599,$D143,Emissionsfaktoren!$C$30:$C$599,$E143))</f>
        <v>0</v>
      </c>
      <c r="G143" s="393">
        <f>IF(_xlfn.MAXIFS(Emissionsfaktoren!$B$30:$B$599,Emissionsfaktoren!$B$30:$B$599,"&lt;="&amp;G$11,Emissionsfaktoren!$A$30:$A$599,$D143,Emissionsfaktoren!$C$30:$C$599,$E143)&gt;0,
_xlfn.MAXIFS(Emissionsfaktoren!$B$30:$B$599,Emissionsfaktoren!$B$30:$B$599,"&lt;="&amp;G$11,Emissionsfaktoren!$A$30:$A$599,$D143,Emissionsfaktoren!$C$30:$C$599,$E143),
_xlfn.MINIFS(Emissionsfaktoren!$B$30:$B$599,Emissionsfaktoren!$A$30:$A$599,$D143,Emissionsfaktoren!$C$30:$C$599,$E143))</f>
        <v>0</v>
      </c>
      <c r="H143" s="393">
        <f>IF(_xlfn.MAXIFS(Emissionsfaktoren!$B$30:$B$599,Emissionsfaktoren!$B$30:$B$599,"&lt;="&amp;H$11,Emissionsfaktoren!$A$30:$A$599,$D143,Emissionsfaktoren!$C$30:$C$599,$E143)&gt;0,
_xlfn.MAXIFS(Emissionsfaktoren!$B$30:$B$599,Emissionsfaktoren!$B$30:$B$599,"&lt;="&amp;H$11,Emissionsfaktoren!$A$30:$A$599,$D143,Emissionsfaktoren!$C$30:$C$599,$E143),
_xlfn.MINIFS(Emissionsfaktoren!$B$30:$B$599,Emissionsfaktoren!$A$30:$A$599,$D143,Emissionsfaktoren!$C$30:$C$599,$E143))</f>
        <v>0</v>
      </c>
      <c r="I143" s="393">
        <f>IF(_xlfn.MAXIFS(Emissionsfaktoren!$B$30:$B$599,Emissionsfaktoren!$B$30:$B$599,"&lt;="&amp;I$11,Emissionsfaktoren!$A$30:$A$599,$D143,Emissionsfaktoren!$C$30:$C$599,$E143)&gt;0,
_xlfn.MAXIFS(Emissionsfaktoren!$B$30:$B$599,Emissionsfaktoren!$B$30:$B$599,"&lt;="&amp;I$11,Emissionsfaktoren!$A$30:$A$599,$D143,Emissionsfaktoren!$C$30:$C$599,$E143),
_xlfn.MINIFS(Emissionsfaktoren!$B$30:$B$599,Emissionsfaktoren!$A$30:$A$599,$D143,Emissionsfaktoren!$C$30:$C$599,$E143))</f>
        <v>0</v>
      </c>
      <c r="J143" s="393">
        <f>IF(_xlfn.MAXIFS(Emissionsfaktoren!$B$30:$B$599,Emissionsfaktoren!$B$30:$B$599,"&lt;="&amp;J$11,Emissionsfaktoren!$A$30:$A$599,$D143,Emissionsfaktoren!$C$30:$C$599,$E143)&gt;0,
_xlfn.MAXIFS(Emissionsfaktoren!$B$30:$B$599,Emissionsfaktoren!$B$30:$B$599,"&lt;="&amp;J$11,Emissionsfaktoren!$A$30:$A$599,$D143,Emissionsfaktoren!$C$30:$C$599,$E143),
_xlfn.MINIFS(Emissionsfaktoren!$B$30:$B$599,Emissionsfaktoren!$A$30:$A$599,$D143,Emissionsfaktoren!$C$30:$C$599,$E143))</f>
        <v>0</v>
      </c>
      <c r="K143" s="599">
        <f>IF(_xlfn.MAXIFS(Emissionsfaktoren!$B$30:$B$599,Emissionsfaktoren!$B$30:$B$599,"&lt;="&amp;K$11,Emissionsfaktoren!$A$30:$A$599,$D143,Emissionsfaktoren!$C$30:$C$599,$E143)&gt;0,
_xlfn.MAXIFS(Emissionsfaktoren!$B$30:$B$599,Emissionsfaktoren!$B$30:$B$599,"&lt;="&amp;K$11,Emissionsfaktoren!$A$30:$A$599,$D143,Emissionsfaktoren!$C$30:$C$599,$E143),
_xlfn.MINIFS(Emissionsfaktoren!$B$30:$B$599,Emissionsfaktoren!$A$30:$A$599,$D143,Emissionsfaktoren!$C$30:$C$599,$E143))</f>
        <v>0</v>
      </c>
      <c r="L143" s="603" t="str" cm="1">
        <f t="array" ref="L143">IF(F143=0,"",(IFERROR(VLOOKUP($D143&amp;F143&amp;$E143,CHOOSE({1,2},Emissionsfaktoren!$A$30:$A$504&amp;Emissionsfaktoren!$B$30:$B$504&amp;Emissionsfaktoren!$C$30:$C$504,Emissionsfaktoren!$E$30:$E$504),2,0),"")))</f>
        <v/>
      </c>
      <c r="M143" s="603" t="str" cm="1">
        <f t="array" ref="M143">IF(G143=0,"",(IFERROR(VLOOKUP($D143&amp;G143&amp;$E143,CHOOSE({1,2},Emissionsfaktoren!$A$30:$A$504&amp;Emissionsfaktoren!$B$30:$B$504&amp;Emissionsfaktoren!$C$30:$C$504,Emissionsfaktoren!$E$30:$E$504),2,0),"")))</f>
        <v/>
      </c>
      <c r="N143" s="603" t="str" cm="1">
        <f t="array" ref="N143">IF(H143=0,"",(IFERROR(VLOOKUP($D143&amp;H143&amp;$E143,CHOOSE({1,2},Emissionsfaktoren!$A$30:$A$504&amp;Emissionsfaktoren!$B$30:$B$504&amp;Emissionsfaktoren!$C$30:$C$504,Emissionsfaktoren!$E$30:$E$504),2,0),"")))</f>
        <v/>
      </c>
      <c r="O143" s="603" t="str" cm="1">
        <f t="array" ref="O143">IF(I143=0,"",(IFERROR(VLOOKUP($D143&amp;I143&amp;$E143,CHOOSE({1,2},Emissionsfaktoren!$A$30:$A$504&amp;Emissionsfaktoren!$B$30:$B$504&amp;Emissionsfaktoren!$C$30:$C$504,Emissionsfaktoren!$E$30:$E$504),2,0),"")))</f>
        <v/>
      </c>
      <c r="P143" s="603" t="str" cm="1">
        <f t="array" ref="P143">IF(J143=0,"",(IFERROR(VLOOKUP($D143&amp;J143&amp;$E143,CHOOSE({1,2},Emissionsfaktoren!$A$30:$A$504&amp;Emissionsfaktoren!$B$30:$B$504&amp;Emissionsfaktoren!$C$30:$C$504,Emissionsfaktoren!$E$30:$E$504),2,0),"")))</f>
        <v/>
      </c>
      <c r="Q143" s="651" t="str" cm="1">
        <f t="array" ref="Q143">IF(K143=0,"",(IFERROR(VLOOKUP($D143&amp;K143&amp;$E143,CHOOSE({1,2},Emissionsfaktoren!$A$30:$A$504&amp;Emissionsfaktoren!$B$30:$B$504&amp;Emissionsfaktoren!$C$30:$C$504,Emissionsfaktoren!$E$30:$E$504),2,0),"")))</f>
        <v/>
      </c>
      <c r="R143" s="420" t="str">
        <f ca="1">IFERROR(L143*'3.8 Angemietete Liegenschaften'!D48,"")</f>
        <v/>
      </c>
      <c r="S143" s="420" t="str">
        <f ca="1">IFERROR(M143*'3.8 Angemietete Liegenschaften'!E48,"")</f>
        <v/>
      </c>
      <c r="T143" s="420" t="str">
        <f ca="1">IFERROR(N143*'3.8 Angemietete Liegenschaften'!F48,"")</f>
        <v/>
      </c>
      <c r="U143" s="420" t="str">
        <f ca="1">IFERROR(O143*'3.8 Angemietete Liegenschaften'!G48,"")</f>
        <v/>
      </c>
      <c r="V143" s="420" t="str">
        <f ca="1">IFERROR(P143*'3.8 Angemietete Liegenschaften'!H48,"")</f>
        <v/>
      </c>
      <c r="W143" s="434" t="str">
        <f ca="1">IFERROR(Q143*'3.8 Angemietete Liegenschaften'!I48,"")</f>
        <v/>
      </c>
      <c r="Y143" s="221"/>
    </row>
    <row r="144" spans="1:25" ht="19.350000000000001" customHeight="1" x14ac:dyDescent="0.2">
      <c r="A144" s="886"/>
      <c r="B144" s="857"/>
      <c r="C144" s="140" t="s">
        <v>149</v>
      </c>
      <c r="D144" s="140"/>
      <c r="E144" s="140" t="s">
        <v>516</v>
      </c>
      <c r="F144" s="393">
        <f>IF(_xlfn.MAXIFS(Emissionsfaktoren!$B$30:$B$599,Emissionsfaktoren!$B$30:$B$599,"&lt;="&amp;F$11,Emissionsfaktoren!$A$30:$A$599,$D144,Emissionsfaktoren!$C$30:$C$599,$E144)&gt;0,
_xlfn.MAXIFS(Emissionsfaktoren!$B$30:$B$599,Emissionsfaktoren!$B$30:$B$599,"&lt;="&amp;F$11,Emissionsfaktoren!$A$30:$A$599,$D144,Emissionsfaktoren!$C$30:$C$599,$E144),
_xlfn.MINIFS(Emissionsfaktoren!$B$30:$B$599,Emissionsfaktoren!$A$30:$A$599,$D144,Emissionsfaktoren!$C$30:$C$599,$E144))</f>
        <v>0</v>
      </c>
      <c r="G144" s="393">
        <f>IF(_xlfn.MAXIFS(Emissionsfaktoren!$B$30:$B$599,Emissionsfaktoren!$B$30:$B$599,"&lt;="&amp;G$11,Emissionsfaktoren!$A$30:$A$599,$D144,Emissionsfaktoren!$C$30:$C$599,$E144)&gt;0,
_xlfn.MAXIFS(Emissionsfaktoren!$B$30:$B$599,Emissionsfaktoren!$B$30:$B$599,"&lt;="&amp;G$11,Emissionsfaktoren!$A$30:$A$599,$D144,Emissionsfaktoren!$C$30:$C$599,$E144),
_xlfn.MINIFS(Emissionsfaktoren!$B$30:$B$599,Emissionsfaktoren!$A$30:$A$599,$D144,Emissionsfaktoren!$C$30:$C$599,$E144))</f>
        <v>0</v>
      </c>
      <c r="H144" s="393">
        <f>IF(_xlfn.MAXIFS(Emissionsfaktoren!$B$30:$B$599,Emissionsfaktoren!$B$30:$B$599,"&lt;="&amp;H$11,Emissionsfaktoren!$A$30:$A$599,$D144,Emissionsfaktoren!$C$30:$C$599,$E144)&gt;0,
_xlfn.MAXIFS(Emissionsfaktoren!$B$30:$B$599,Emissionsfaktoren!$B$30:$B$599,"&lt;="&amp;H$11,Emissionsfaktoren!$A$30:$A$599,$D144,Emissionsfaktoren!$C$30:$C$599,$E144),
_xlfn.MINIFS(Emissionsfaktoren!$B$30:$B$599,Emissionsfaktoren!$A$30:$A$599,$D144,Emissionsfaktoren!$C$30:$C$599,$E144))</f>
        <v>0</v>
      </c>
      <c r="I144" s="393">
        <f>IF(_xlfn.MAXIFS(Emissionsfaktoren!$B$30:$B$599,Emissionsfaktoren!$B$30:$B$599,"&lt;="&amp;I$11,Emissionsfaktoren!$A$30:$A$599,$D144,Emissionsfaktoren!$C$30:$C$599,$E144)&gt;0,
_xlfn.MAXIFS(Emissionsfaktoren!$B$30:$B$599,Emissionsfaktoren!$B$30:$B$599,"&lt;="&amp;I$11,Emissionsfaktoren!$A$30:$A$599,$D144,Emissionsfaktoren!$C$30:$C$599,$E144),
_xlfn.MINIFS(Emissionsfaktoren!$B$30:$B$599,Emissionsfaktoren!$A$30:$A$599,$D144,Emissionsfaktoren!$C$30:$C$599,$E144))</f>
        <v>0</v>
      </c>
      <c r="J144" s="393">
        <f>IF(_xlfn.MAXIFS(Emissionsfaktoren!$B$30:$B$599,Emissionsfaktoren!$B$30:$B$599,"&lt;="&amp;J$11,Emissionsfaktoren!$A$30:$A$599,$D144,Emissionsfaktoren!$C$30:$C$599,$E144)&gt;0,
_xlfn.MAXIFS(Emissionsfaktoren!$B$30:$B$599,Emissionsfaktoren!$B$30:$B$599,"&lt;="&amp;J$11,Emissionsfaktoren!$A$30:$A$599,$D144,Emissionsfaktoren!$C$30:$C$599,$E144),
_xlfn.MINIFS(Emissionsfaktoren!$B$30:$B$599,Emissionsfaktoren!$A$30:$A$599,$D144,Emissionsfaktoren!$C$30:$C$599,$E144))</f>
        <v>0</v>
      </c>
      <c r="K144" s="599">
        <f>IF(_xlfn.MAXIFS(Emissionsfaktoren!$B$30:$B$599,Emissionsfaktoren!$B$30:$B$599,"&lt;="&amp;K$11,Emissionsfaktoren!$A$30:$A$599,$D144,Emissionsfaktoren!$C$30:$C$599,$E144)&gt;0,
_xlfn.MAXIFS(Emissionsfaktoren!$B$30:$B$599,Emissionsfaktoren!$B$30:$B$599,"&lt;="&amp;K$11,Emissionsfaktoren!$A$30:$A$599,$D144,Emissionsfaktoren!$C$30:$C$599,$E144),
_xlfn.MINIFS(Emissionsfaktoren!$B$30:$B$599,Emissionsfaktoren!$A$30:$A$599,$D144,Emissionsfaktoren!$C$30:$C$599,$E144))</f>
        <v>0</v>
      </c>
      <c r="L144" s="603" t="str" cm="1">
        <f t="array" ref="L144">IF(F144=0,"",(IFERROR(VLOOKUP($D144&amp;F144&amp;$E144,CHOOSE({1,2},Emissionsfaktoren!$A$30:$A$504&amp;Emissionsfaktoren!$B$30:$B$504&amp;Emissionsfaktoren!$C$30:$C$504,Emissionsfaktoren!$E$30:$E$504),2,0),"")))</f>
        <v/>
      </c>
      <c r="M144" s="603" t="str" cm="1">
        <f t="array" ref="M144">IF(G144=0,"",(IFERROR(VLOOKUP($D144&amp;G144&amp;$E144,CHOOSE({1,2},Emissionsfaktoren!$A$30:$A$504&amp;Emissionsfaktoren!$B$30:$B$504&amp;Emissionsfaktoren!$C$30:$C$504,Emissionsfaktoren!$E$30:$E$504),2,0),"")))</f>
        <v/>
      </c>
      <c r="N144" s="603" t="str" cm="1">
        <f t="array" ref="N144">IF(H144=0,"",(IFERROR(VLOOKUP($D144&amp;H144&amp;$E144,CHOOSE({1,2},Emissionsfaktoren!$A$30:$A$504&amp;Emissionsfaktoren!$B$30:$B$504&amp;Emissionsfaktoren!$C$30:$C$504,Emissionsfaktoren!$E$30:$E$504),2,0),"")))</f>
        <v/>
      </c>
      <c r="O144" s="603" t="str" cm="1">
        <f t="array" ref="O144">IF(I144=0,"",(IFERROR(VLOOKUP($D144&amp;I144&amp;$E144,CHOOSE({1,2},Emissionsfaktoren!$A$30:$A$504&amp;Emissionsfaktoren!$B$30:$B$504&amp;Emissionsfaktoren!$C$30:$C$504,Emissionsfaktoren!$E$30:$E$504),2,0),"")))</f>
        <v/>
      </c>
      <c r="P144" s="603" t="str" cm="1">
        <f t="array" ref="P144">IF(J144=0,"",(IFERROR(VLOOKUP($D144&amp;J144&amp;$E144,CHOOSE({1,2},Emissionsfaktoren!$A$30:$A$504&amp;Emissionsfaktoren!$B$30:$B$504&amp;Emissionsfaktoren!$C$30:$C$504,Emissionsfaktoren!$E$30:$E$504),2,0),"")))</f>
        <v/>
      </c>
      <c r="Q144" s="651" t="str" cm="1">
        <f t="array" ref="Q144">IF(K144=0,"",(IFERROR(VLOOKUP($D144&amp;K144&amp;$E144,CHOOSE({1,2},Emissionsfaktoren!$A$30:$A$504&amp;Emissionsfaktoren!$B$30:$B$504&amp;Emissionsfaktoren!$C$30:$C$504,Emissionsfaktoren!$E$30:$E$504),2,0),"")))</f>
        <v/>
      </c>
      <c r="R144" s="340" t="str">
        <f ca="1">IFERROR(L144*'3.8 Angemietete Liegenschaften'!D49,"")</f>
        <v/>
      </c>
      <c r="S144" s="340" t="str">
        <f ca="1">IFERROR(M144*'3.8 Angemietete Liegenschaften'!E49,"")</f>
        <v/>
      </c>
      <c r="T144" s="340" t="str">
        <f ca="1">IFERROR(N144*'3.8 Angemietete Liegenschaften'!F49,"")</f>
        <v/>
      </c>
      <c r="U144" s="340" t="str">
        <f ca="1">IFERROR(O144*'3.8 Angemietete Liegenschaften'!G49,"")</f>
        <v/>
      </c>
      <c r="V144" s="340" t="str">
        <f ca="1">IFERROR(P144*'3.8 Angemietete Liegenschaften'!H49,"")</f>
        <v/>
      </c>
      <c r="W144" s="341" t="str">
        <f ca="1">IFERROR(Q144*'3.8 Angemietete Liegenschaften'!I49,"")</f>
        <v/>
      </c>
      <c r="Y144" s="221"/>
    </row>
    <row r="145" spans="1:25" ht="19.350000000000001" customHeight="1" x14ac:dyDescent="0.2">
      <c r="A145" s="886"/>
      <c r="B145" s="857"/>
      <c r="C145" s="140" t="s">
        <v>422</v>
      </c>
      <c r="D145" s="140"/>
      <c r="E145" s="140" t="s">
        <v>516</v>
      </c>
      <c r="F145" s="393">
        <f>IF(_xlfn.MAXIFS(Emissionsfaktoren!$B$30:$B$599,Emissionsfaktoren!$B$30:$B$599,"&lt;="&amp;F$11,Emissionsfaktoren!$A$30:$A$599,$D145,Emissionsfaktoren!$C$30:$C$599,$E145)&gt;0,
_xlfn.MAXIFS(Emissionsfaktoren!$B$30:$B$599,Emissionsfaktoren!$B$30:$B$599,"&lt;="&amp;F$11,Emissionsfaktoren!$A$30:$A$599,$D145,Emissionsfaktoren!$C$30:$C$599,$E145),
_xlfn.MINIFS(Emissionsfaktoren!$B$30:$B$599,Emissionsfaktoren!$A$30:$A$599,$D145,Emissionsfaktoren!$C$30:$C$599,$E145))</f>
        <v>0</v>
      </c>
      <c r="G145" s="393">
        <f>IF(_xlfn.MAXIFS(Emissionsfaktoren!$B$30:$B$599,Emissionsfaktoren!$B$30:$B$599,"&lt;="&amp;G$11,Emissionsfaktoren!$A$30:$A$599,$D145,Emissionsfaktoren!$C$30:$C$599,$E145)&gt;0,
_xlfn.MAXIFS(Emissionsfaktoren!$B$30:$B$599,Emissionsfaktoren!$B$30:$B$599,"&lt;="&amp;G$11,Emissionsfaktoren!$A$30:$A$599,$D145,Emissionsfaktoren!$C$30:$C$599,$E145),
_xlfn.MINIFS(Emissionsfaktoren!$B$30:$B$599,Emissionsfaktoren!$A$30:$A$599,$D145,Emissionsfaktoren!$C$30:$C$599,$E145))</f>
        <v>0</v>
      </c>
      <c r="H145" s="393">
        <f>IF(_xlfn.MAXIFS(Emissionsfaktoren!$B$30:$B$599,Emissionsfaktoren!$B$30:$B$599,"&lt;="&amp;H$11,Emissionsfaktoren!$A$30:$A$599,$D145,Emissionsfaktoren!$C$30:$C$599,$E145)&gt;0,
_xlfn.MAXIFS(Emissionsfaktoren!$B$30:$B$599,Emissionsfaktoren!$B$30:$B$599,"&lt;="&amp;H$11,Emissionsfaktoren!$A$30:$A$599,$D145,Emissionsfaktoren!$C$30:$C$599,$E145),
_xlfn.MINIFS(Emissionsfaktoren!$B$30:$B$599,Emissionsfaktoren!$A$30:$A$599,$D145,Emissionsfaktoren!$C$30:$C$599,$E145))</f>
        <v>0</v>
      </c>
      <c r="I145" s="393">
        <f>IF(_xlfn.MAXIFS(Emissionsfaktoren!$B$30:$B$599,Emissionsfaktoren!$B$30:$B$599,"&lt;="&amp;I$11,Emissionsfaktoren!$A$30:$A$599,$D145,Emissionsfaktoren!$C$30:$C$599,$E145)&gt;0,
_xlfn.MAXIFS(Emissionsfaktoren!$B$30:$B$599,Emissionsfaktoren!$B$30:$B$599,"&lt;="&amp;I$11,Emissionsfaktoren!$A$30:$A$599,$D145,Emissionsfaktoren!$C$30:$C$599,$E145),
_xlfn.MINIFS(Emissionsfaktoren!$B$30:$B$599,Emissionsfaktoren!$A$30:$A$599,$D145,Emissionsfaktoren!$C$30:$C$599,$E145))</f>
        <v>0</v>
      </c>
      <c r="J145" s="393">
        <f>IF(_xlfn.MAXIFS(Emissionsfaktoren!$B$30:$B$599,Emissionsfaktoren!$B$30:$B$599,"&lt;="&amp;J$11,Emissionsfaktoren!$A$30:$A$599,$D145,Emissionsfaktoren!$C$30:$C$599,$E145)&gt;0,
_xlfn.MAXIFS(Emissionsfaktoren!$B$30:$B$599,Emissionsfaktoren!$B$30:$B$599,"&lt;="&amp;J$11,Emissionsfaktoren!$A$30:$A$599,$D145,Emissionsfaktoren!$C$30:$C$599,$E145),
_xlfn.MINIFS(Emissionsfaktoren!$B$30:$B$599,Emissionsfaktoren!$A$30:$A$599,$D145,Emissionsfaktoren!$C$30:$C$599,$E145))</f>
        <v>0</v>
      </c>
      <c r="K145" s="599">
        <f>IF(_xlfn.MAXIFS(Emissionsfaktoren!$B$30:$B$599,Emissionsfaktoren!$B$30:$B$599,"&lt;="&amp;K$11,Emissionsfaktoren!$A$30:$A$599,$D145,Emissionsfaktoren!$C$30:$C$599,$E145)&gt;0,
_xlfn.MAXIFS(Emissionsfaktoren!$B$30:$B$599,Emissionsfaktoren!$B$30:$B$599,"&lt;="&amp;K$11,Emissionsfaktoren!$A$30:$A$599,$D145,Emissionsfaktoren!$C$30:$C$599,$E145),
_xlfn.MINIFS(Emissionsfaktoren!$B$30:$B$599,Emissionsfaktoren!$A$30:$A$599,$D145,Emissionsfaktoren!$C$30:$C$599,$E145))</f>
        <v>0</v>
      </c>
      <c r="L145" s="603" t="str" cm="1">
        <f t="array" ref="L145">IF(F145=0,"",(IFERROR(VLOOKUP($D145&amp;F145&amp;$E145,CHOOSE({1,2},Emissionsfaktoren!$A$30:$A$504&amp;Emissionsfaktoren!$B$30:$B$504&amp;Emissionsfaktoren!$C$30:$C$504,Emissionsfaktoren!$E$30:$E$504),2,0),"")))</f>
        <v/>
      </c>
      <c r="M145" s="603" t="str" cm="1">
        <f t="array" ref="M145">IF(G145=0,"",(IFERROR(VLOOKUP($D145&amp;G145&amp;$E145,CHOOSE({1,2},Emissionsfaktoren!$A$30:$A$504&amp;Emissionsfaktoren!$B$30:$B$504&amp;Emissionsfaktoren!$C$30:$C$504,Emissionsfaktoren!$E$30:$E$504),2,0),"")))</f>
        <v/>
      </c>
      <c r="N145" s="603" t="str" cm="1">
        <f t="array" ref="N145">IF(H145=0,"",(IFERROR(VLOOKUP($D145&amp;H145&amp;$E145,CHOOSE({1,2},Emissionsfaktoren!$A$30:$A$504&amp;Emissionsfaktoren!$B$30:$B$504&amp;Emissionsfaktoren!$C$30:$C$504,Emissionsfaktoren!$E$30:$E$504),2,0),"")))</f>
        <v/>
      </c>
      <c r="O145" s="603" t="str" cm="1">
        <f t="array" ref="O145">IF(I145=0,"",(IFERROR(VLOOKUP($D145&amp;I145&amp;$E145,CHOOSE({1,2},Emissionsfaktoren!$A$30:$A$504&amp;Emissionsfaktoren!$B$30:$B$504&amp;Emissionsfaktoren!$C$30:$C$504,Emissionsfaktoren!$E$30:$E$504),2,0),"")))</f>
        <v/>
      </c>
      <c r="P145" s="603" t="str" cm="1">
        <f t="array" ref="P145">IF(J145=0,"",(IFERROR(VLOOKUP($D145&amp;J145&amp;$E145,CHOOSE({1,2},Emissionsfaktoren!$A$30:$A$504&amp;Emissionsfaktoren!$B$30:$B$504&amp;Emissionsfaktoren!$C$30:$C$504,Emissionsfaktoren!$E$30:$E$504),2,0),"")))</f>
        <v/>
      </c>
      <c r="Q145" s="651" t="str" cm="1">
        <f t="array" ref="Q145">IF(K145=0,"",(IFERROR(VLOOKUP($D145&amp;K145&amp;$E145,CHOOSE({1,2},Emissionsfaktoren!$A$30:$A$504&amp;Emissionsfaktoren!$B$30:$B$504&amp;Emissionsfaktoren!$C$30:$C$504,Emissionsfaktoren!$E$30:$E$504),2,0),"")))</f>
        <v/>
      </c>
      <c r="R145" s="340" t="str">
        <f ca="1">IFERROR(L145*'3.8 Angemietete Liegenschaften'!D50,"")</f>
        <v/>
      </c>
      <c r="S145" s="340" t="str">
        <f ca="1">IFERROR(M145*'3.8 Angemietete Liegenschaften'!E50,"")</f>
        <v/>
      </c>
      <c r="T145" s="340" t="str">
        <f ca="1">IFERROR(N145*'3.8 Angemietete Liegenschaften'!F50,"")</f>
        <v/>
      </c>
      <c r="U145" s="340" t="str">
        <f ca="1">IFERROR(O145*'3.8 Angemietete Liegenschaften'!G50,"")</f>
        <v/>
      </c>
      <c r="V145" s="340" t="str">
        <f ca="1">IFERROR(P145*'3.8 Angemietete Liegenschaften'!H50,"")</f>
        <v/>
      </c>
      <c r="W145" s="341" t="str">
        <f ca="1">IFERROR(Q145*'3.8 Angemietete Liegenschaften'!I50,"")</f>
        <v/>
      </c>
      <c r="Y145" s="221"/>
    </row>
    <row r="146" spans="1:25" ht="19.350000000000001" customHeight="1" x14ac:dyDescent="0.2">
      <c r="A146" s="886"/>
      <c r="B146" s="857"/>
      <c r="C146" s="140" t="s">
        <v>168</v>
      </c>
      <c r="D146" s="140"/>
      <c r="E146" s="140" t="s">
        <v>516</v>
      </c>
      <c r="F146" s="393">
        <f>IF(_xlfn.MAXIFS(Emissionsfaktoren!$B$30:$B$599,Emissionsfaktoren!$B$30:$B$599,"&lt;="&amp;F$11,Emissionsfaktoren!$A$30:$A$599,$D146,Emissionsfaktoren!$C$30:$C$599,$E146)&gt;0,
_xlfn.MAXIFS(Emissionsfaktoren!$B$30:$B$599,Emissionsfaktoren!$B$30:$B$599,"&lt;="&amp;F$11,Emissionsfaktoren!$A$30:$A$599,$D146,Emissionsfaktoren!$C$30:$C$599,$E146),
_xlfn.MINIFS(Emissionsfaktoren!$B$30:$B$599,Emissionsfaktoren!$A$30:$A$599,$D146,Emissionsfaktoren!$C$30:$C$599,$E146))</f>
        <v>0</v>
      </c>
      <c r="G146" s="393">
        <f>IF(_xlfn.MAXIFS(Emissionsfaktoren!$B$30:$B$599,Emissionsfaktoren!$B$30:$B$599,"&lt;="&amp;G$11,Emissionsfaktoren!$A$30:$A$599,$D146,Emissionsfaktoren!$C$30:$C$599,$E146)&gt;0,
_xlfn.MAXIFS(Emissionsfaktoren!$B$30:$B$599,Emissionsfaktoren!$B$30:$B$599,"&lt;="&amp;G$11,Emissionsfaktoren!$A$30:$A$599,$D146,Emissionsfaktoren!$C$30:$C$599,$E146),
_xlfn.MINIFS(Emissionsfaktoren!$B$30:$B$599,Emissionsfaktoren!$A$30:$A$599,$D146,Emissionsfaktoren!$C$30:$C$599,$E146))</f>
        <v>0</v>
      </c>
      <c r="H146" s="393">
        <f>IF(_xlfn.MAXIFS(Emissionsfaktoren!$B$30:$B$599,Emissionsfaktoren!$B$30:$B$599,"&lt;="&amp;H$11,Emissionsfaktoren!$A$30:$A$599,$D146,Emissionsfaktoren!$C$30:$C$599,$E146)&gt;0,
_xlfn.MAXIFS(Emissionsfaktoren!$B$30:$B$599,Emissionsfaktoren!$B$30:$B$599,"&lt;="&amp;H$11,Emissionsfaktoren!$A$30:$A$599,$D146,Emissionsfaktoren!$C$30:$C$599,$E146),
_xlfn.MINIFS(Emissionsfaktoren!$B$30:$B$599,Emissionsfaktoren!$A$30:$A$599,$D146,Emissionsfaktoren!$C$30:$C$599,$E146))</f>
        <v>0</v>
      </c>
      <c r="I146" s="393">
        <f>IF(_xlfn.MAXIFS(Emissionsfaktoren!$B$30:$B$599,Emissionsfaktoren!$B$30:$B$599,"&lt;="&amp;I$11,Emissionsfaktoren!$A$30:$A$599,$D146,Emissionsfaktoren!$C$30:$C$599,$E146)&gt;0,
_xlfn.MAXIFS(Emissionsfaktoren!$B$30:$B$599,Emissionsfaktoren!$B$30:$B$599,"&lt;="&amp;I$11,Emissionsfaktoren!$A$30:$A$599,$D146,Emissionsfaktoren!$C$30:$C$599,$E146),
_xlfn.MINIFS(Emissionsfaktoren!$B$30:$B$599,Emissionsfaktoren!$A$30:$A$599,$D146,Emissionsfaktoren!$C$30:$C$599,$E146))</f>
        <v>0</v>
      </c>
      <c r="J146" s="393">
        <f>IF(_xlfn.MAXIFS(Emissionsfaktoren!$B$30:$B$599,Emissionsfaktoren!$B$30:$B$599,"&lt;="&amp;J$11,Emissionsfaktoren!$A$30:$A$599,$D146,Emissionsfaktoren!$C$30:$C$599,$E146)&gt;0,
_xlfn.MAXIFS(Emissionsfaktoren!$B$30:$B$599,Emissionsfaktoren!$B$30:$B$599,"&lt;="&amp;J$11,Emissionsfaktoren!$A$30:$A$599,$D146,Emissionsfaktoren!$C$30:$C$599,$E146),
_xlfn.MINIFS(Emissionsfaktoren!$B$30:$B$599,Emissionsfaktoren!$A$30:$A$599,$D146,Emissionsfaktoren!$C$30:$C$599,$E146))</f>
        <v>0</v>
      </c>
      <c r="K146" s="599">
        <f>IF(_xlfn.MAXIFS(Emissionsfaktoren!$B$30:$B$599,Emissionsfaktoren!$B$30:$B$599,"&lt;="&amp;K$11,Emissionsfaktoren!$A$30:$A$599,$D146,Emissionsfaktoren!$C$30:$C$599,$E146)&gt;0,
_xlfn.MAXIFS(Emissionsfaktoren!$B$30:$B$599,Emissionsfaktoren!$B$30:$B$599,"&lt;="&amp;K$11,Emissionsfaktoren!$A$30:$A$599,$D146,Emissionsfaktoren!$C$30:$C$599,$E146),
_xlfn.MINIFS(Emissionsfaktoren!$B$30:$B$599,Emissionsfaktoren!$A$30:$A$599,$D146,Emissionsfaktoren!$C$30:$C$599,$E146))</f>
        <v>0</v>
      </c>
      <c r="L146" s="603" t="str" cm="1">
        <f t="array" ref="L146">IF(F146=0,"",(IFERROR(VLOOKUP($D146&amp;F146&amp;$E146,CHOOSE({1,2},Emissionsfaktoren!$A$30:$A$504&amp;Emissionsfaktoren!$B$30:$B$504&amp;Emissionsfaktoren!$C$30:$C$504,Emissionsfaktoren!$E$30:$E$504),2,0),"")))</f>
        <v/>
      </c>
      <c r="M146" s="603" t="str" cm="1">
        <f t="array" ref="M146">IF(G146=0,"",(IFERROR(VLOOKUP($D146&amp;G146&amp;$E146,CHOOSE({1,2},Emissionsfaktoren!$A$30:$A$504&amp;Emissionsfaktoren!$B$30:$B$504&amp;Emissionsfaktoren!$C$30:$C$504,Emissionsfaktoren!$E$30:$E$504),2,0),"")))</f>
        <v/>
      </c>
      <c r="N146" s="603" t="str" cm="1">
        <f t="array" ref="N146">IF(H146=0,"",(IFERROR(VLOOKUP($D146&amp;H146&amp;$E146,CHOOSE({1,2},Emissionsfaktoren!$A$30:$A$504&amp;Emissionsfaktoren!$B$30:$B$504&amp;Emissionsfaktoren!$C$30:$C$504,Emissionsfaktoren!$E$30:$E$504),2,0),"")))</f>
        <v/>
      </c>
      <c r="O146" s="603" t="str" cm="1">
        <f t="array" ref="O146">IF(I146=0,"",(IFERROR(VLOOKUP($D146&amp;I146&amp;$E146,CHOOSE({1,2},Emissionsfaktoren!$A$30:$A$504&amp;Emissionsfaktoren!$B$30:$B$504&amp;Emissionsfaktoren!$C$30:$C$504,Emissionsfaktoren!$E$30:$E$504),2,0),"")))</f>
        <v/>
      </c>
      <c r="P146" s="603" t="str" cm="1">
        <f t="array" ref="P146">IF(J146=0,"",(IFERROR(VLOOKUP($D146&amp;J146&amp;$E146,CHOOSE({1,2},Emissionsfaktoren!$A$30:$A$504&amp;Emissionsfaktoren!$B$30:$B$504&amp;Emissionsfaktoren!$C$30:$C$504,Emissionsfaktoren!$E$30:$E$504),2,0),"")))</f>
        <v/>
      </c>
      <c r="Q146" s="651" t="str" cm="1">
        <f t="array" ref="Q146">IF(K146=0,"",(IFERROR(VLOOKUP($D146&amp;K146&amp;$E146,CHOOSE({1,2},Emissionsfaktoren!$A$30:$A$504&amp;Emissionsfaktoren!$B$30:$B$504&amp;Emissionsfaktoren!$C$30:$C$504,Emissionsfaktoren!$E$30:$E$504),2,0),"")))</f>
        <v/>
      </c>
      <c r="R146" s="420" t="str">
        <f ca="1">IFERROR(L146*'3.8 Angemietete Liegenschaften'!D51,"")</f>
        <v/>
      </c>
      <c r="S146" s="641" t="str">
        <f ca="1">IFERROR(M146*'3.8 Angemietete Liegenschaften'!E51,"")</f>
        <v/>
      </c>
      <c r="T146" s="641" t="str">
        <f ca="1">IFERROR(N146*'3.8 Angemietete Liegenschaften'!F51,"")</f>
        <v/>
      </c>
      <c r="U146" s="641" t="str">
        <f ca="1">IFERROR(O146*'3.8 Angemietete Liegenschaften'!G51,"")</f>
        <v/>
      </c>
      <c r="V146" s="641" t="str">
        <f ca="1">IFERROR(P146*'3.8 Angemietete Liegenschaften'!H51,"")</f>
        <v/>
      </c>
      <c r="W146" s="434" t="str">
        <f ca="1">IFERROR(Q146*'3.8 Angemietete Liegenschaften'!I51,"")</f>
        <v/>
      </c>
      <c r="Y146" s="221"/>
    </row>
    <row r="147" spans="1:25" ht="19.350000000000001" customHeight="1" thickBot="1" x14ac:dyDescent="0.25">
      <c r="A147" s="887"/>
      <c r="B147" s="858"/>
      <c r="C147" s="144" t="s">
        <v>38</v>
      </c>
      <c r="D147" s="144"/>
      <c r="E147" s="144" t="s">
        <v>516</v>
      </c>
      <c r="F147" s="428">
        <f>IF(_xlfn.MAXIFS(Emissionsfaktoren!$B$30:$B$599,Emissionsfaktoren!$B$30:$B$599,"&lt;="&amp;F$11,Emissionsfaktoren!$A$30:$A$599,$D147,Emissionsfaktoren!$C$30:$C$599,$E147)&gt;0,
_xlfn.MAXIFS(Emissionsfaktoren!$B$30:$B$599,Emissionsfaktoren!$B$30:$B$599,"&lt;="&amp;F$11,Emissionsfaktoren!$A$30:$A$599,$D147,Emissionsfaktoren!$C$30:$C$599,$E147),
_xlfn.MINIFS(Emissionsfaktoren!$B$30:$B$599,Emissionsfaktoren!$A$30:$A$599,$D147,Emissionsfaktoren!$C$30:$C$599,$E147))</f>
        <v>0</v>
      </c>
      <c r="G147" s="428">
        <f>IF(_xlfn.MAXIFS(Emissionsfaktoren!$B$30:$B$599,Emissionsfaktoren!$B$30:$B$599,"&lt;="&amp;G$11,Emissionsfaktoren!$A$30:$A$599,$D147,Emissionsfaktoren!$C$30:$C$599,$E147)&gt;0,
_xlfn.MAXIFS(Emissionsfaktoren!$B$30:$B$599,Emissionsfaktoren!$B$30:$B$599,"&lt;="&amp;G$11,Emissionsfaktoren!$A$30:$A$599,$D147,Emissionsfaktoren!$C$30:$C$599,$E147),
_xlfn.MINIFS(Emissionsfaktoren!$B$30:$B$599,Emissionsfaktoren!$A$30:$A$599,$D147,Emissionsfaktoren!$C$30:$C$599,$E147))</f>
        <v>0</v>
      </c>
      <c r="H147" s="428">
        <f>IF(_xlfn.MAXIFS(Emissionsfaktoren!$B$30:$B$599,Emissionsfaktoren!$B$30:$B$599,"&lt;="&amp;H$11,Emissionsfaktoren!$A$30:$A$599,$D147,Emissionsfaktoren!$C$30:$C$599,$E147)&gt;0,
_xlfn.MAXIFS(Emissionsfaktoren!$B$30:$B$599,Emissionsfaktoren!$B$30:$B$599,"&lt;="&amp;H$11,Emissionsfaktoren!$A$30:$A$599,$D147,Emissionsfaktoren!$C$30:$C$599,$E147),
_xlfn.MINIFS(Emissionsfaktoren!$B$30:$B$599,Emissionsfaktoren!$A$30:$A$599,$D147,Emissionsfaktoren!$C$30:$C$599,$E147))</f>
        <v>0</v>
      </c>
      <c r="I147" s="428">
        <f>IF(_xlfn.MAXIFS(Emissionsfaktoren!$B$30:$B$599,Emissionsfaktoren!$B$30:$B$599,"&lt;="&amp;I$11,Emissionsfaktoren!$A$30:$A$599,$D147,Emissionsfaktoren!$C$30:$C$599,$E147)&gt;0,
_xlfn.MAXIFS(Emissionsfaktoren!$B$30:$B$599,Emissionsfaktoren!$B$30:$B$599,"&lt;="&amp;I$11,Emissionsfaktoren!$A$30:$A$599,$D147,Emissionsfaktoren!$C$30:$C$599,$E147),
_xlfn.MINIFS(Emissionsfaktoren!$B$30:$B$599,Emissionsfaktoren!$A$30:$A$599,$D147,Emissionsfaktoren!$C$30:$C$599,$E147))</f>
        <v>0</v>
      </c>
      <c r="J147" s="428">
        <f>IF(_xlfn.MAXIFS(Emissionsfaktoren!$B$30:$B$599,Emissionsfaktoren!$B$30:$B$599,"&lt;="&amp;J$11,Emissionsfaktoren!$A$30:$A$599,$D147,Emissionsfaktoren!$C$30:$C$599,$E147)&gt;0,
_xlfn.MAXIFS(Emissionsfaktoren!$B$30:$B$599,Emissionsfaktoren!$B$30:$B$599,"&lt;="&amp;J$11,Emissionsfaktoren!$A$30:$A$599,$D147,Emissionsfaktoren!$C$30:$C$599,$E147),
_xlfn.MINIFS(Emissionsfaktoren!$B$30:$B$599,Emissionsfaktoren!$A$30:$A$599,$D147,Emissionsfaktoren!$C$30:$C$599,$E147))</f>
        <v>0</v>
      </c>
      <c r="K147" s="602">
        <f>IF(_xlfn.MAXIFS(Emissionsfaktoren!$B$30:$B$599,Emissionsfaktoren!$B$30:$B$599,"&lt;="&amp;K$11,Emissionsfaktoren!$A$30:$A$599,$D147,Emissionsfaktoren!$C$30:$C$599,$E147)&gt;0,
_xlfn.MAXIFS(Emissionsfaktoren!$B$30:$B$599,Emissionsfaktoren!$B$30:$B$599,"&lt;="&amp;K$11,Emissionsfaktoren!$A$30:$A$599,$D147,Emissionsfaktoren!$C$30:$C$599,$E147),
_xlfn.MINIFS(Emissionsfaktoren!$B$30:$B$599,Emissionsfaktoren!$A$30:$A$599,$D147,Emissionsfaktoren!$C$30:$C$599,$E147))</f>
        <v>0</v>
      </c>
      <c r="L147" s="604" t="str" cm="1">
        <f t="array" ref="L147">IF(F147=0,"",(IFERROR(VLOOKUP($D147&amp;F147&amp;$E147,CHOOSE({1,2},Emissionsfaktoren!$A$30:$A$504&amp;Emissionsfaktoren!$B$30:$B$504&amp;Emissionsfaktoren!$C$30:$C$504,Emissionsfaktoren!$E$30:$E$504),2,0),"")))</f>
        <v/>
      </c>
      <c r="M147" s="604" t="str" cm="1">
        <f t="array" ref="M147">IF(G147=0,"",(IFERROR(VLOOKUP($D147&amp;G147&amp;$E147,CHOOSE({1,2},Emissionsfaktoren!$A$30:$A$504&amp;Emissionsfaktoren!$B$30:$B$504&amp;Emissionsfaktoren!$C$30:$C$504,Emissionsfaktoren!$E$30:$E$504),2,0),"")))</f>
        <v/>
      </c>
      <c r="N147" s="604" t="str" cm="1">
        <f t="array" ref="N147">IF(H147=0,"",(IFERROR(VLOOKUP($D147&amp;H147&amp;$E147,CHOOSE({1,2},Emissionsfaktoren!$A$30:$A$504&amp;Emissionsfaktoren!$B$30:$B$504&amp;Emissionsfaktoren!$C$30:$C$504,Emissionsfaktoren!$E$30:$E$504),2,0),"")))</f>
        <v/>
      </c>
      <c r="O147" s="604" t="str" cm="1">
        <f t="array" ref="O147">IF(I147=0,"",(IFERROR(VLOOKUP($D147&amp;I147&amp;$E147,CHOOSE({1,2},Emissionsfaktoren!$A$30:$A$504&amp;Emissionsfaktoren!$B$30:$B$504&amp;Emissionsfaktoren!$C$30:$C$504,Emissionsfaktoren!$E$30:$E$504),2,0),"")))</f>
        <v/>
      </c>
      <c r="P147" s="604" t="str" cm="1">
        <f t="array" ref="P147">IF(J147=0,"",(IFERROR(VLOOKUP($D147&amp;J147&amp;$E147,CHOOSE({1,2},Emissionsfaktoren!$A$30:$A$504&amp;Emissionsfaktoren!$B$30:$B$504&amp;Emissionsfaktoren!$C$30:$C$504,Emissionsfaktoren!$E$30:$E$504),2,0),"")))</f>
        <v/>
      </c>
      <c r="Q147" s="652" t="str" cm="1">
        <f t="array" ref="Q147">IF(K147=0,"",(IFERROR(VLOOKUP($D147&amp;K147&amp;$E147,CHOOSE({1,2},Emissionsfaktoren!$A$30:$A$504&amp;Emissionsfaktoren!$B$30:$B$504&amp;Emissionsfaktoren!$C$30:$C$504,Emissionsfaktoren!$E$30:$E$504),2,0),"")))</f>
        <v/>
      </c>
      <c r="R147" s="430"/>
      <c r="S147" s="430"/>
      <c r="T147" s="430"/>
      <c r="U147" s="430"/>
      <c r="V147" s="430"/>
      <c r="W147" s="431"/>
      <c r="Y147" s="221"/>
    </row>
    <row r="148" spans="1:25" ht="19.350000000000001" customHeight="1" thickBot="1" x14ac:dyDescent="0.25">
      <c r="A148" s="444"/>
      <c r="B148" s="445"/>
      <c r="C148" s="395"/>
      <c r="D148" s="395"/>
      <c r="E148" s="395"/>
      <c r="F148" s="395"/>
      <c r="G148" s="395"/>
      <c r="H148" s="395"/>
      <c r="I148" s="395"/>
      <c r="J148" s="395"/>
      <c r="K148" s="395"/>
      <c r="L148" s="636"/>
      <c r="M148" s="636"/>
      <c r="N148" s="636"/>
      <c r="O148" s="636"/>
      <c r="P148" s="636"/>
      <c r="Q148" s="636"/>
      <c r="R148" s="443"/>
      <c r="S148" s="443"/>
      <c r="T148" s="443"/>
      <c r="U148" s="443"/>
      <c r="V148" s="443"/>
      <c r="W148" s="443"/>
      <c r="Y148" s="221"/>
    </row>
    <row r="149" spans="1:25" ht="19.350000000000001" customHeight="1" x14ac:dyDescent="0.2">
      <c r="A149" s="853" t="s">
        <v>542</v>
      </c>
      <c r="B149" s="856" t="s">
        <v>543</v>
      </c>
      <c r="C149" s="216" t="s">
        <v>544</v>
      </c>
      <c r="D149" s="363"/>
      <c r="E149" s="363" t="s">
        <v>467</v>
      </c>
      <c r="F149" s="440">
        <f>IF(_xlfn.MAXIFS(Emissionsfaktoren!$B$30:$B$599,Emissionsfaktoren!$B$30:$B$599,"&lt;="&amp;F$11,Emissionsfaktoren!$A$30:$A$599,$D149,Emissionsfaktoren!$C$30:$C$599,$E149)&gt;0,
_xlfn.MAXIFS(Emissionsfaktoren!$B$30:$B$599,Emissionsfaktoren!$B$30:$B$599,"&lt;="&amp;F$11,Emissionsfaktoren!$A$30:$A$599,$D149,Emissionsfaktoren!$C$30:$C$599,$E149),
_xlfn.MINIFS(Emissionsfaktoren!$B$30:$B$599,Emissionsfaktoren!$A$30:$A$599,$D149,Emissionsfaktoren!$C$30:$C$599,$E149))</f>
        <v>0</v>
      </c>
      <c r="G149" s="440">
        <f>IF(_xlfn.MAXIFS(Emissionsfaktoren!$B$30:$B$599,Emissionsfaktoren!$B$30:$B$599,"&lt;="&amp;G$11,Emissionsfaktoren!$A$30:$A$599,$D149,Emissionsfaktoren!$C$30:$C$599,$E149)&gt;0,
_xlfn.MAXIFS(Emissionsfaktoren!$B$30:$B$599,Emissionsfaktoren!$B$30:$B$599,"&lt;="&amp;G$11,Emissionsfaktoren!$A$30:$A$599,$D149,Emissionsfaktoren!$C$30:$C$599,$E149),
_xlfn.MINIFS(Emissionsfaktoren!$B$30:$B$599,Emissionsfaktoren!$A$30:$A$599,$D149,Emissionsfaktoren!$C$30:$C$599,$E149))</f>
        <v>0</v>
      </c>
      <c r="H149" s="440">
        <f>IF(_xlfn.MAXIFS(Emissionsfaktoren!$B$30:$B$599,Emissionsfaktoren!$B$30:$B$599,"&lt;="&amp;H$11,Emissionsfaktoren!$A$30:$A$599,$D149,Emissionsfaktoren!$C$30:$C$599,$E149)&gt;0,
_xlfn.MAXIFS(Emissionsfaktoren!$B$30:$B$599,Emissionsfaktoren!$B$30:$B$599,"&lt;="&amp;H$11,Emissionsfaktoren!$A$30:$A$599,$D149,Emissionsfaktoren!$C$30:$C$599,$E149),
_xlfn.MINIFS(Emissionsfaktoren!$B$30:$B$599,Emissionsfaktoren!$A$30:$A$599,$D149,Emissionsfaktoren!$C$30:$C$599,$E149))</f>
        <v>0</v>
      </c>
      <c r="I149" s="440">
        <f>IF(_xlfn.MAXIFS(Emissionsfaktoren!$B$30:$B$599,Emissionsfaktoren!$B$30:$B$599,"&lt;="&amp;I$11,Emissionsfaktoren!$A$30:$A$599,$D149,Emissionsfaktoren!$C$30:$C$599,$E149)&gt;0,
_xlfn.MAXIFS(Emissionsfaktoren!$B$30:$B$599,Emissionsfaktoren!$B$30:$B$599,"&lt;="&amp;I$11,Emissionsfaktoren!$A$30:$A$599,$D149,Emissionsfaktoren!$C$30:$C$599,$E149),
_xlfn.MINIFS(Emissionsfaktoren!$B$30:$B$599,Emissionsfaktoren!$A$30:$A$599,$D149,Emissionsfaktoren!$C$30:$C$599,$E149))</f>
        <v>0</v>
      </c>
      <c r="J149" s="440">
        <f>IF(_xlfn.MAXIFS(Emissionsfaktoren!$B$30:$B$599,Emissionsfaktoren!$B$30:$B$599,"&lt;="&amp;J$11,Emissionsfaktoren!$A$30:$A$599,$D149,Emissionsfaktoren!$C$30:$C$599,$E149)&gt;0,
_xlfn.MAXIFS(Emissionsfaktoren!$B$30:$B$599,Emissionsfaktoren!$B$30:$B$599,"&lt;="&amp;J$11,Emissionsfaktoren!$A$30:$A$599,$D149,Emissionsfaktoren!$C$30:$C$599,$E149),
_xlfn.MINIFS(Emissionsfaktoren!$B$30:$B$599,Emissionsfaktoren!$A$30:$A$599,$D149,Emissionsfaktoren!$C$30:$C$599,$E149))</f>
        <v>0</v>
      </c>
      <c r="K149" s="605">
        <f>IF(_xlfn.MAXIFS(Emissionsfaktoren!$B$30:$B$599,Emissionsfaktoren!$B$30:$B$599,"&lt;="&amp;K$11,Emissionsfaktoren!$A$30:$A$599,$D149,Emissionsfaktoren!$C$30:$C$599,$E149)&gt;0,
_xlfn.MAXIFS(Emissionsfaktoren!$B$30:$B$599,Emissionsfaktoren!$B$30:$B$599,"&lt;="&amp;K$11,Emissionsfaktoren!$A$30:$A$599,$D149,Emissionsfaktoren!$C$30:$C$599,$E149),
_xlfn.MINIFS(Emissionsfaktoren!$B$30:$B$599,Emissionsfaktoren!$A$30:$A$599,$D149,Emissionsfaktoren!$C$30:$C$599,$E149))</f>
        <v>0</v>
      </c>
      <c r="L149" s="603" t="str" cm="1">
        <f t="array" ref="L149">IF(F149=0,"",(IFERROR(VLOOKUP($D149&amp;F149&amp;$E149,CHOOSE({1,2},Emissionsfaktoren!$A$30:$A$504&amp;Emissionsfaktoren!$B$30:$B$504&amp;Emissionsfaktoren!$C$30:$C$504,Emissionsfaktoren!$E$30:$E$504),2,0),"")))</f>
        <v/>
      </c>
      <c r="M149" s="603" t="str" cm="1">
        <f t="array" ref="M149">IF(G149=0,"",(IFERROR(VLOOKUP($D149&amp;G149&amp;$E149,CHOOSE({1,2},Emissionsfaktoren!$A$30:$A$504&amp;Emissionsfaktoren!$B$30:$B$504&amp;Emissionsfaktoren!$C$30:$C$504,Emissionsfaktoren!$E$30:$E$504),2,0),"")))</f>
        <v/>
      </c>
      <c r="N149" s="603" t="str" cm="1">
        <f t="array" ref="N149">IF(H149=0,"",(IFERROR(VLOOKUP($D149&amp;H149&amp;$E149,CHOOSE({1,2},Emissionsfaktoren!$A$30:$A$504&amp;Emissionsfaktoren!$B$30:$B$504&amp;Emissionsfaktoren!$C$30:$C$504,Emissionsfaktoren!$E$30:$E$504),2,0),"")))</f>
        <v/>
      </c>
      <c r="O149" s="603" t="str" cm="1">
        <f t="array" ref="O149">IF(I149=0,"",(IFERROR(VLOOKUP($D149&amp;I149&amp;$E149,CHOOSE({1,2},Emissionsfaktoren!$A$30:$A$504&amp;Emissionsfaktoren!$B$30:$B$504&amp;Emissionsfaktoren!$C$30:$C$504,Emissionsfaktoren!$E$30:$E$504),2,0),"")))</f>
        <v/>
      </c>
      <c r="P149" s="603" t="str" cm="1">
        <f t="array" ref="P149">IF(J149=0,"",(IFERROR(VLOOKUP($D149&amp;J149&amp;$E149,CHOOSE({1,2},Emissionsfaktoren!$A$30:$A$504&amp;Emissionsfaktoren!$B$30:$B$504&amp;Emissionsfaktoren!$C$30:$C$504,Emissionsfaktoren!$E$30:$E$504),2,0),"")))</f>
        <v/>
      </c>
      <c r="Q149" s="651" t="str" cm="1">
        <f t="array" ref="Q149">IF(K149=0,"",(IFERROR(VLOOKUP($D149&amp;K149&amp;$E149,CHOOSE({1,2},Emissionsfaktoren!$A$30:$A$504&amp;Emissionsfaktoren!$B$30:$B$504&amp;Emissionsfaktoren!$C$30:$C$504,Emissionsfaktoren!$E$30:$E$504),2,0),"")))</f>
        <v/>
      </c>
      <c r="R149" s="339" t="str">
        <f>IFERROR(L149*Energie!D72,"")</f>
        <v/>
      </c>
      <c r="S149" s="339" t="str">
        <f>IFERROR(M149*Energie!E72,"")</f>
        <v/>
      </c>
      <c r="T149" s="339" t="str">
        <f>IFERROR(N149*Energie!F72,"")</f>
        <v/>
      </c>
      <c r="U149" s="339" t="str">
        <f>IFERROR(O149*Energie!G72,"")</f>
        <v/>
      </c>
      <c r="V149" s="339" t="str">
        <f>IFERROR(P149*Energie!H72,"")</f>
        <v/>
      </c>
      <c r="W149" s="427" t="str">
        <f>IFERROR(Q149*Energie!I72,"")</f>
        <v/>
      </c>
      <c r="Y149" s="221"/>
    </row>
    <row r="150" spans="1:25" ht="19.350000000000001" customHeight="1" x14ac:dyDescent="0.2">
      <c r="A150" s="854"/>
      <c r="B150" s="857"/>
      <c r="C150" s="140" t="s">
        <v>545</v>
      </c>
      <c r="D150" s="140"/>
      <c r="E150" s="140" t="s">
        <v>467</v>
      </c>
      <c r="F150" s="393">
        <f>IF(_xlfn.MAXIFS(Emissionsfaktoren!$B$30:$B$599,Emissionsfaktoren!$B$30:$B$599,"&lt;="&amp;F$11,Emissionsfaktoren!$A$30:$A$599,$D150,Emissionsfaktoren!$C$30:$C$599,$E150)&gt;0,
_xlfn.MAXIFS(Emissionsfaktoren!$B$30:$B$599,Emissionsfaktoren!$B$30:$B$599,"&lt;="&amp;F$11,Emissionsfaktoren!$A$30:$A$599,$D150,Emissionsfaktoren!$C$30:$C$599,$E150),
_xlfn.MINIFS(Emissionsfaktoren!$B$30:$B$599,Emissionsfaktoren!$A$30:$A$599,$D150,Emissionsfaktoren!$C$30:$C$599,$E150))</f>
        <v>0</v>
      </c>
      <c r="G150" s="393">
        <f>IF(_xlfn.MAXIFS(Emissionsfaktoren!$B$30:$B$599,Emissionsfaktoren!$B$30:$B$599,"&lt;="&amp;G$11,Emissionsfaktoren!$A$30:$A$599,$D150,Emissionsfaktoren!$C$30:$C$599,$E150)&gt;0,
_xlfn.MAXIFS(Emissionsfaktoren!$B$30:$B$599,Emissionsfaktoren!$B$30:$B$599,"&lt;="&amp;G$11,Emissionsfaktoren!$A$30:$A$599,$D150,Emissionsfaktoren!$C$30:$C$599,$E150),
_xlfn.MINIFS(Emissionsfaktoren!$B$30:$B$599,Emissionsfaktoren!$A$30:$A$599,$D150,Emissionsfaktoren!$C$30:$C$599,$E150))</f>
        <v>0</v>
      </c>
      <c r="H150" s="393">
        <f>IF(_xlfn.MAXIFS(Emissionsfaktoren!$B$30:$B$599,Emissionsfaktoren!$B$30:$B$599,"&lt;="&amp;H$11,Emissionsfaktoren!$A$30:$A$599,$D150,Emissionsfaktoren!$C$30:$C$599,$E150)&gt;0,
_xlfn.MAXIFS(Emissionsfaktoren!$B$30:$B$599,Emissionsfaktoren!$B$30:$B$599,"&lt;="&amp;H$11,Emissionsfaktoren!$A$30:$A$599,$D150,Emissionsfaktoren!$C$30:$C$599,$E150),
_xlfn.MINIFS(Emissionsfaktoren!$B$30:$B$599,Emissionsfaktoren!$A$30:$A$599,$D150,Emissionsfaktoren!$C$30:$C$599,$E150))</f>
        <v>0</v>
      </c>
      <c r="I150" s="393">
        <f>IF(_xlfn.MAXIFS(Emissionsfaktoren!$B$30:$B$599,Emissionsfaktoren!$B$30:$B$599,"&lt;="&amp;I$11,Emissionsfaktoren!$A$30:$A$599,$D150,Emissionsfaktoren!$C$30:$C$599,$E150)&gt;0,
_xlfn.MAXIFS(Emissionsfaktoren!$B$30:$B$599,Emissionsfaktoren!$B$30:$B$599,"&lt;="&amp;I$11,Emissionsfaktoren!$A$30:$A$599,$D150,Emissionsfaktoren!$C$30:$C$599,$E150),
_xlfn.MINIFS(Emissionsfaktoren!$B$30:$B$599,Emissionsfaktoren!$A$30:$A$599,$D150,Emissionsfaktoren!$C$30:$C$599,$E150))</f>
        <v>0</v>
      </c>
      <c r="J150" s="393">
        <f>IF(_xlfn.MAXIFS(Emissionsfaktoren!$B$30:$B$599,Emissionsfaktoren!$B$30:$B$599,"&lt;="&amp;J$11,Emissionsfaktoren!$A$30:$A$599,$D150,Emissionsfaktoren!$C$30:$C$599,$E150)&gt;0,
_xlfn.MAXIFS(Emissionsfaktoren!$B$30:$B$599,Emissionsfaktoren!$B$30:$B$599,"&lt;="&amp;J$11,Emissionsfaktoren!$A$30:$A$599,$D150,Emissionsfaktoren!$C$30:$C$599,$E150),
_xlfn.MINIFS(Emissionsfaktoren!$B$30:$B$599,Emissionsfaktoren!$A$30:$A$599,$D150,Emissionsfaktoren!$C$30:$C$599,$E150))</f>
        <v>0</v>
      </c>
      <c r="K150" s="599">
        <f>IF(_xlfn.MAXIFS(Emissionsfaktoren!$B$30:$B$599,Emissionsfaktoren!$B$30:$B$599,"&lt;="&amp;K$11,Emissionsfaktoren!$A$30:$A$599,$D150,Emissionsfaktoren!$C$30:$C$599,$E150)&gt;0,
_xlfn.MAXIFS(Emissionsfaktoren!$B$30:$B$599,Emissionsfaktoren!$B$30:$B$599,"&lt;="&amp;K$11,Emissionsfaktoren!$A$30:$A$599,$D150,Emissionsfaktoren!$C$30:$C$599,$E150),
_xlfn.MINIFS(Emissionsfaktoren!$B$30:$B$599,Emissionsfaktoren!$A$30:$A$599,$D150,Emissionsfaktoren!$C$30:$C$599,$E150))</f>
        <v>0</v>
      </c>
      <c r="L150" s="603" t="str" cm="1">
        <f t="array" ref="L150">IF(F150=0,"",(IFERROR(VLOOKUP($D150&amp;F150&amp;$E150,CHOOSE({1,2},Emissionsfaktoren!$A$30:$A$504&amp;Emissionsfaktoren!$B$30:$B$504&amp;Emissionsfaktoren!$C$30:$C$504,Emissionsfaktoren!$E$30:$E$504),2,0),"")))</f>
        <v/>
      </c>
      <c r="M150" s="603" t="str" cm="1">
        <f t="array" ref="M150">IF(G150=0,"",(IFERROR(VLOOKUP($D150&amp;G150&amp;$E150,CHOOSE({1,2},Emissionsfaktoren!$A$30:$A$504&amp;Emissionsfaktoren!$B$30:$B$504&amp;Emissionsfaktoren!$C$30:$C$504,Emissionsfaktoren!$E$30:$E$504),2,0),"")))</f>
        <v/>
      </c>
      <c r="N150" s="603" t="str" cm="1">
        <f t="array" ref="N150">IF(H150=0,"",(IFERROR(VLOOKUP($D150&amp;H150&amp;$E150,CHOOSE({1,2},Emissionsfaktoren!$A$30:$A$504&amp;Emissionsfaktoren!$B$30:$B$504&amp;Emissionsfaktoren!$C$30:$C$504,Emissionsfaktoren!$E$30:$E$504),2,0),"")))</f>
        <v/>
      </c>
      <c r="O150" s="603" t="str" cm="1">
        <f t="array" ref="O150">IF(I150=0,"",(IFERROR(VLOOKUP($D150&amp;I150&amp;$E150,CHOOSE({1,2},Emissionsfaktoren!$A$30:$A$504&amp;Emissionsfaktoren!$B$30:$B$504&amp;Emissionsfaktoren!$C$30:$C$504,Emissionsfaktoren!$E$30:$E$504),2,0),"")))</f>
        <v/>
      </c>
      <c r="P150" s="603" t="str" cm="1">
        <f t="array" ref="P150">IF(J150=0,"",(IFERROR(VLOOKUP($D150&amp;J150&amp;$E150,CHOOSE({1,2},Emissionsfaktoren!$A$30:$A$504&amp;Emissionsfaktoren!$B$30:$B$504&amp;Emissionsfaktoren!$C$30:$C$504,Emissionsfaktoren!$E$30:$E$504),2,0),"")))</f>
        <v/>
      </c>
      <c r="Q150" s="651" t="str" cm="1">
        <f t="array" ref="Q150">IF(K150=0,"",(IFERROR(VLOOKUP($D150&amp;K150&amp;$E150,CHOOSE({1,2},Emissionsfaktoren!$A$30:$A$504&amp;Emissionsfaktoren!$B$30:$B$504&amp;Emissionsfaktoren!$C$30:$C$504,Emissionsfaktoren!$E$30:$E$504),2,0),"")))</f>
        <v/>
      </c>
      <c r="R150" s="340" t="str">
        <f>IFERROR(L150*Energie!D73,"")</f>
        <v/>
      </c>
      <c r="S150" s="340" t="str">
        <f>IFERROR(M150*Energie!E73,"")</f>
        <v/>
      </c>
      <c r="T150" s="340" t="str">
        <f>IFERROR(N150*Energie!F73,"")</f>
        <v/>
      </c>
      <c r="U150" s="340" t="str">
        <f>IFERROR(O150*Energie!G73,"")</f>
        <v/>
      </c>
      <c r="V150" s="340" t="str">
        <f>IFERROR(P150*Energie!H73,"")</f>
        <v/>
      </c>
      <c r="W150" s="341" t="str">
        <f>IFERROR(Q150*Energie!I73,"")</f>
        <v/>
      </c>
      <c r="Y150" s="221"/>
    </row>
    <row r="151" spans="1:25" ht="19.350000000000001" customHeight="1" thickBot="1" x14ac:dyDescent="0.25">
      <c r="A151" s="855"/>
      <c r="B151" s="858"/>
      <c r="C151" s="144" t="s">
        <v>546</v>
      </c>
      <c r="D151" s="227"/>
      <c r="E151" s="227" t="s">
        <v>467</v>
      </c>
      <c r="F151" s="442">
        <f>IF(_xlfn.MAXIFS(Emissionsfaktoren!$B$30:$B$599,Emissionsfaktoren!$B$30:$B$599,"&lt;="&amp;F$11,Emissionsfaktoren!$A$30:$A$599,$D151,Emissionsfaktoren!$C$30:$C$599,$E151)&gt;0,
_xlfn.MAXIFS(Emissionsfaktoren!$B$30:$B$599,Emissionsfaktoren!$B$30:$B$599,"&lt;="&amp;F$11,Emissionsfaktoren!$A$30:$A$599,$D151,Emissionsfaktoren!$C$30:$C$599,$E151),
_xlfn.MINIFS(Emissionsfaktoren!$B$30:$B$599,Emissionsfaktoren!$A$30:$A$599,$D151,Emissionsfaktoren!$C$30:$C$599,$E151))</f>
        <v>0</v>
      </c>
      <c r="G151" s="442">
        <f>IF(_xlfn.MAXIFS(Emissionsfaktoren!$B$30:$B$599,Emissionsfaktoren!$B$30:$B$599,"&lt;="&amp;G$11,Emissionsfaktoren!$A$30:$A$599,$D151,Emissionsfaktoren!$C$30:$C$599,$E151)&gt;0,
_xlfn.MAXIFS(Emissionsfaktoren!$B$30:$B$599,Emissionsfaktoren!$B$30:$B$599,"&lt;="&amp;G$11,Emissionsfaktoren!$A$30:$A$599,$D151,Emissionsfaktoren!$C$30:$C$599,$E151),
_xlfn.MINIFS(Emissionsfaktoren!$B$30:$B$599,Emissionsfaktoren!$A$30:$A$599,$D151,Emissionsfaktoren!$C$30:$C$599,$E151))</f>
        <v>0</v>
      </c>
      <c r="H151" s="442">
        <f>IF(_xlfn.MAXIFS(Emissionsfaktoren!$B$30:$B$599,Emissionsfaktoren!$B$30:$B$599,"&lt;="&amp;H$11,Emissionsfaktoren!$A$30:$A$599,$D151,Emissionsfaktoren!$C$30:$C$599,$E151)&gt;0,
_xlfn.MAXIFS(Emissionsfaktoren!$B$30:$B$599,Emissionsfaktoren!$B$30:$B$599,"&lt;="&amp;H$11,Emissionsfaktoren!$A$30:$A$599,$D151,Emissionsfaktoren!$C$30:$C$599,$E151),
_xlfn.MINIFS(Emissionsfaktoren!$B$30:$B$599,Emissionsfaktoren!$A$30:$A$599,$D151,Emissionsfaktoren!$C$30:$C$599,$E151))</f>
        <v>0</v>
      </c>
      <c r="I151" s="442">
        <f>IF(_xlfn.MAXIFS(Emissionsfaktoren!$B$30:$B$599,Emissionsfaktoren!$B$30:$B$599,"&lt;="&amp;I$11,Emissionsfaktoren!$A$30:$A$599,$D151,Emissionsfaktoren!$C$30:$C$599,$E151)&gt;0,
_xlfn.MAXIFS(Emissionsfaktoren!$B$30:$B$599,Emissionsfaktoren!$B$30:$B$599,"&lt;="&amp;I$11,Emissionsfaktoren!$A$30:$A$599,$D151,Emissionsfaktoren!$C$30:$C$599,$E151),
_xlfn.MINIFS(Emissionsfaktoren!$B$30:$B$599,Emissionsfaktoren!$A$30:$A$599,$D151,Emissionsfaktoren!$C$30:$C$599,$E151))</f>
        <v>0</v>
      </c>
      <c r="J151" s="442">
        <f>IF(_xlfn.MAXIFS(Emissionsfaktoren!$B$30:$B$599,Emissionsfaktoren!$B$30:$B$599,"&lt;="&amp;J$11,Emissionsfaktoren!$A$30:$A$599,$D151,Emissionsfaktoren!$C$30:$C$599,$E151)&gt;0,
_xlfn.MAXIFS(Emissionsfaktoren!$B$30:$B$599,Emissionsfaktoren!$B$30:$B$599,"&lt;="&amp;J$11,Emissionsfaktoren!$A$30:$A$599,$D151,Emissionsfaktoren!$C$30:$C$599,$E151),
_xlfn.MINIFS(Emissionsfaktoren!$B$30:$B$599,Emissionsfaktoren!$A$30:$A$599,$D151,Emissionsfaktoren!$C$30:$C$599,$E151))</f>
        <v>0</v>
      </c>
      <c r="K151" s="606">
        <f>IF(_xlfn.MAXIFS(Emissionsfaktoren!$B$30:$B$599,Emissionsfaktoren!$B$30:$B$599,"&lt;="&amp;K$11,Emissionsfaktoren!$A$30:$A$599,$D151,Emissionsfaktoren!$C$30:$C$599,$E151)&gt;0,
_xlfn.MAXIFS(Emissionsfaktoren!$B$30:$B$599,Emissionsfaktoren!$B$30:$B$599,"&lt;="&amp;K$11,Emissionsfaktoren!$A$30:$A$599,$D151,Emissionsfaktoren!$C$30:$C$599,$E151),
_xlfn.MINIFS(Emissionsfaktoren!$B$30:$B$599,Emissionsfaktoren!$A$30:$A$599,$D151,Emissionsfaktoren!$C$30:$C$599,$E151))</f>
        <v>0</v>
      </c>
      <c r="L151" s="604" t="str" cm="1">
        <f t="array" ref="L151">IF(F151=0,"",(IFERROR(VLOOKUP($D151&amp;F151&amp;$E151,CHOOSE({1,2},Emissionsfaktoren!$A$30:$A$504&amp;Emissionsfaktoren!$B$30:$B$504&amp;Emissionsfaktoren!$C$30:$C$504,Emissionsfaktoren!$E$30:$E$504),2,0),"")))</f>
        <v/>
      </c>
      <c r="M151" s="604" t="str" cm="1">
        <f t="array" ref="M151">IF(G151=0,"",(IFERROR(VLOOKUP($D151&amp;G151&amp;$E151,CHOOSE({1,2},Emissionsfaktoren!$A$30:$A$504&amp;Emissionsfaktoren!$B$30:$B$504&amp;Emissionsfaktoren!$C$30:$C$504,Emissionsfaktoren!$E$30:$E$504),2,0),"")))</f>
        <v/>
      </c>
      <c r="N151" s="604" t="str" cm="1">
        <f t="array" ref="N151">IF(H151=0,"",(IFERROR(VLOOKUP($D151&amp;H151&amp;$E151,CHOOSE({1,2},Emissionsfaktoren!$A$30:$A$504&amp;Emissionsfaktoren!$B$30:$B$504&amp;Emissionsfaktoren!$C$30:$C$504,Emissionsfaktoren!$E$30:$E$504),2,0),"")))</f>
        <v/>
      </c>
      <c r="O151" s="604" t="str" cm="1">
        <f t="array" ref="O151">IF(I151=0,"",(IFERROR(VLOOKUP($D151&amp;I151&amp;$E151,CHOOSE({1,2},Emissionsfaktoren!$A$30:$A$504&amp;Emissionsfaktoren!$B$30:$B$504&amp;Emissionsfaktoren!$C$30:$C$504,Emissionsfaktoren!$E$30:$E$504),2,0),"")))</f>
        <v/>
      </c>
      <c r="P151" s="604" t="str" cm="1">
        <f t="array" ref="P151">IF(J151=0,"",(IFERROR(VLOOKUP($D151&amp;J151&amp;$E151,CHOOSE({1,2},Emissionsfaktoren!$A$30:$A$504&amp;Emissionsfaktoren!$B$30:$B$504&amp;Emissionsfaktoren!$C$30:$C$504,Emissionsfaktoren!$E$30:$E$504),2,0),"")))</f>
        <v/>
      </c>
      <c r="Q151" s="652" t="str" cm="1">
        <f t="array" ref="Q151">IF(K151=0,"",(IFERROR(VLOOKUP($D151&amp;K151&amp;$E151,CHOOSE({1,2},Emissionsfaktoren!$A$30:$A$504&amp;Emissionsfaktoren!$B$30:$B$504&amp;Emissionsfaktoren!$C$30:$C$504,Emissionsfaktoren!$E$30:$E$504),2,0),"")))</f>
        <v/>
      </c>
      <c r="R151" s="430" t="str">
        <f>IFERROR(L151*Energie!D74,"")</f>
        <v/>
      </c>
      <c r="S151" s="430" t="str">
        <f>IFERROR(M151*Energie!E74,"")</f>
        <v/>
      </c>
      <c r="T151" s="430" t="str">
        <f>IFERROR(N151*Energie!F74,"")</f>
        <v/>
      </c>
      <c r="U151" s="430" t="str">
        <f>IFERROR(O151*Energie!G74,"")</f>
        <v/>
      </c>
      <c r="V151" s="430" t="str">
        <f>IFERROR(P151*Energie!H74,"")</f>
        <v/>
      </c>
      <c r="W151" s="431" t="str">
        <f>IFERROR(Q151*Energie!I74,"")</f>
        <v/>
      </c>
      <c r="Y151" s="221"/>
    </row>
    <row r="152" spans="1:25" ht="15" x14ac:dyDescent="0.2">
      <c r="A152" s="149"/>
      <c r="B152" s="141"/>
      <c r="C152" s="29"/>
      <c r="D152" s="29"/>
      <c r="E152" s="29"/>
      <c r="F152" s="29"/>
      <c r="G152" s="29"/>
      <c r="H152" s="29"/>
      <c r="I152" s="29"/>
      <c r="J152" s="29"/>
      <c r="K152" s="29"/>
      <c r="L152" s="29"/>
      <c r="M152" s="29"/>
      <c r="N152" s="29"/>
      <c r="O152" s="29"/>
      <c r="P152" s="29"/>
      <c r="Q152" s="29"/>
      <c r="R152" s="29"/>
      <c r="S152" s="29"/>
      <c r="T152" s="29"/>
      <c r="U152" s="29"/>
      <c r="V152" s="29"/>
      <c r="W152" s="29"/>
    </row>
    <row r="153" spans="1:25" ht="15" x14ac:dyDescent="0.2">
      <c r="A153" s="149"/>
      <c r="B153" s="141"/>
      <c r="C153" s="29"/>
      <c r="D153" s="29"/>
      <c r="E153" s="29"/>
      <c r="F153" s="29"/>
      <c r="G153" s="29"/>
      <c r="H153" s="29"/>
      <c r="I153" s="29"/>
      <c r="J153" s="29"/>
      <c r="K153" s="29"/>
      <c r="L153" s="29"/>
      <c r="M153" s="29"/>
      <c r="N153" s="29"/>
      <c r="O153" s="29"/>
      <c r="P153" s="29"/>
      <c r="Q153" s="29"/>
      <c r="R153" s="29"/>
      <c r="S153" s="29"/>
      <c r="T153" s="29"/>
      <c r="U153" s="29"/>
      <c r="V153" s="29"/>
      <c r="W153" s="29"/>
    </row>
    <row r="154" spans="1:25" ht="15" x14ac:dyDescent="0.2">
      <c r="A154" s="149"/>
      <c r="B154" s="141"/>
      <c r="C154" s="29"/>
      <c r="D154" s="29"/>
      <c r="E154" s="29"/>
      <c r="F154" s="29"/>
      <c r="G154" s="29"/>
      <c r="H154" s="29"/>
      <c r="I154" s="29"/>
      <c r="J154" s="29"/>
      <c r="K154" s="29"/>
      <c r="L154" s="29"/>
      <c r="M154" s="29"/>
      <c r="N154" s="29"/>
      <c r="O154" s="29"/>
      <c r="P154" s="29"/>
      <c r="Q154" s="29"/>
      <c r="R154" s="348">
        <f>Stammdaten!D31</f>
        <v>2023</v>
      </c>
      <c r="S154" s="348">
        <f>R154+1</f>
        <v>2024</v>
      </c>
      <c r="T154" s="348">
        <f t="shared" ref="T154:W154" si="3">S154+1</f>
        <v>2025</v>
      </c>
      <c r="U154" s="348">
        <f t="shared" si="3"/>
        <v>2026</v>
      </c>
      <c r="V154" s="348">
        <f t="shared" si="3"/>
        <v>2027</v>
      </c>
      <c r="W154" s="348">
        <f t="shared" si="3"/>
        <v>2028</v>
      </c>
    </row>
    <row r="155" spans="1:25" ht="16.350000000000001" customHeight="1" x14ac:dyDescent="0.2">
      <c r="A155" s="149"/>
      <c r="B155" s="859" t="s">
        <v>547</v>
      </c>
      <c r="C155" s="860"/>
      <c r="D155" s="860"/>
      <c r="E155" s="861"/>
      <c r="F155" s="609"/>
      <c r="G155" s="610"/>
      <c r="H155" s="610"/>
      <c r="I155" s="610"/>
      <c r="J155" s="610"/>
      <c r="K155" s="610"/>
      <c r="L155" s="610"/>
      <c r="M155" s="610"/>
      <c r="N155" s="610"/>
      <c r="O155" s="610"/>
      <c r="P155" s="610"/>
      <c r="Q155" s="611"/>
      <c r="R155" s="346">
        <f t="shared" ref="R155:W155" si="4">SUM(R12:R48)</f>
        <v>0</v>
      </c>
      <c r="S155" s="346">
        <f t="shared" si="4"/>
        <v>0</v>
      </c>
      <c r="T155" s="346">
        <f t="shared" si="4"/>
        <v>0</v>
      </c>
      <c r="U155" s="346">
        <f t="shared" si="4"/>
        <v>0</v>
      </c>
      <c r="V155" s="346">
        <f t="shared" si="4"/>
        <v>0</v>
      </c>
      <c r="W155" s="346">
        <f t="shared" si="4"/>
        <v>0</v>
      </c>
    </row>
    <row r="156" spans="1:25" ht="16.350000000000001" customHeight="1" x14ac:dyDescent="0.2">
      <c r="A156" s="149"/>
      <c r="B156" s="859" t="s">
        <v>548</v>
      </c>
      <c r="C156" s="860"/>
      <c r="D156" s="860"/>
      <c r="E156" s="861"/>
      <c r="F156" s="612"/>
      <c r="G156" s="613"/>
      <c r="H156" s="613"/>
      <c r="I156" s="613"/>
      <c r="J156" s="613"/>
      <c r="K156" s="613"/>
      <c r="L156" s="613"/>
      <c r="M156" s="613"/>
      <c r="N156" s="613"/>
      <c r="O156" s="613"/>
      <c r="P156" s="613"/>
      <c r="Q156" s="614"/>
      <c r="R156" s="346">
        <f t="shared" ref="R156:W156" si="5">SUM(R50:R52)</f>
        <v>0</v>
      </c>
      <c r="S156" s="346">
        <f t="shared" si="5"/>
        <v>0</v>
      </c>
      <c r="T156" s="346">
        <f t="shared" si="5"/>
        <v>0</v>
      </c>
      <c r="U156" s="346">
        <f t="shared" si="5"/>
        <v>0</v>
      </c>
      <c r="V156" s="346">
        <f t="shared" si="5"/>
        <v>0</v>
      </c>
      <c r="W156" s="346">
        <f t="shared" si="5"/>
        <v>0</v>
      </c>
    </row>
    <row r="157" spans="1:25" ht="16.350000000000001" customHeight="1" x14ac:dyDescent="0.2">
      <c r="A157" s="149"/>
      <c r="B157" s="859" t="s">
        <v>549</v>
      </c>
      <c r="C157" s="860"/>
      <c r="D157" s="860"/>
      <c r="E157" s="861"/>
      <c r="F157" s="612"/>
      <c r="G157" s="613"/>
      <c r="H157" s="613"/>
      <c r="I157" s="613"/>
      <c r="J157" s="613"/>
      <c r="K157" s="613"/>
      <c r="L157" s="613"/>
      <c r="M157" s="613"/>
      <c r="N157" s="613"/>
      <c r="O157" s="613"/>
      <c r="P157" s="613"/>
      <c r="Q157" s="614"/>
      <c r="R157" s="346">
        <f t="shared" ref="R157:W157" ca="1" si="6">SUM(R54:R147)</f>
        <v>0</v>
      </c>
      <c r="S157" s="346">
        <f t="shared" ca="1" si="6"/>
        <v>0</v>
      </c>
      <c r="T157" s="346">
        <f t="shared" ca="1" si="6"/>
        <v>0</v>
      </c>
      <c r="U157" s="346">
        <f t="shared" ca="1" si="6"/>
        <v>0</v>
      </c>
      <c r="V157" s="346">
        <f t="shared" ca="1" si="6"/>
        <v>0</v>
      </c>
      <c r="W157" s="346">
        <f t="shared" ca="1" si="6"/>
        <v>0</v>
      </c>
    </row>
    <row r="158" spans="1:25" ht="16.350000000000001" customHeight="1" x14ac:dyDescent="0.2">
      <c r="A158" s="149"/>
      <c r="B158" s="859" t="s">
        <v>550</v>
      </c>
      <c r="C158" s="860"/>
      <c r="D158" s="860"/>
      <c r="E158" s="861"/>
      <c r="F158" s="612"/>
      <c r="G158" s="613"/>
      <c r="H158" s="613"/>
      <c r="I158" s="613"/>
      <c r="J158" s="613"/>
      <c r="K158" s="613"/>
      <c r="L158" s="613"/>
      <c r="M158" s="613"/>
      <c r="N158" s="613"/>
      <c r="O158" s="613"/>
      <c r="P158" s="613"/>
      <c r="Q158" s="614"/>
      <c r="R158" s="151">
        <f ca="1">SUM(R155:R157)</f>
        <v>0</v>
      </c>
      <c r="S158" s="151">
        <f t="shared" ref="S158:W158" ca="1" si="7">SUM(S155:S157)</f>
        <v>0</v>
      </c>
      <c r="T158" s="151">
        <f t="shared" ca="1" si="7"/>
        <v>0</v>
      </c>
      <c r="U158" s="151">
        <f t="shared" ca="1" si="7"/>
        <v>0</v>
      </c>
      <c r="V158" s="151">
        <f t="shared" ca="1" si="7"/>
        <v>0</v>
      </c>
      <c r="W158" s="151">
        <f t="shared" ca="1" si="7"/>
        <v>0</v>
      </c>
    </row>
    <row r="159" spans="1:25" ht="15" x14ac:dyDescent="0.2">
      <c r="A159" s="149"/>
      <c r="B159" s="859" t="s">
        <v>551</v>
      </c>
      <c r="C159" s="860"/>
      <c r="D159" s="860"/>
      <c r="E159" s="861"/>
      <c r="F159" s="612"/>
      <c r="G159" s="613"/>
      <c r="H159" s="613"/>
      <c r="I159" s="613"/>
      <c r="J159" s="613"/>
      <c r="K159" s="613"/>
      <c r="L159" s="613"/>
      <c r="M159" s="613"/>
      <c r="N159" s="613"/>
      <c r="O159" s="613"/>
      <c r="P159" s="613"/>
      <c r="Q159" s="614"/>
      <c r="R159" s="101"/>
      <c r="S159" s="101" t="str">
        <f ca="1">IF(S158&gt;0,S158-R158,"")</f>
        <v/>
      </c>
      <c r="T159" s="101" t="str">
        <f t="shared" ref="T159:W159" ca="1" si="8">IF(T158&gt;0,T158-S158,"")</f>
        <v/>
      </c>
      <c r="U159" s="101" t="str">
        <f t="shared" ca="1" si="8"/>
        <v/>
      </c>
      <c r="V159" s="101" t="str">
        <f t="shared" ca="1" si="8"/>
        <v/>
      </c>
      <c r="W159" s="101" t="str">
        <f t="shared" ca="1" si="8"/>
        <v/>
      </c>
    </row>
    <row r="160" spans="1:25" ht="15" x14ac:dyDescent="0.2">
      <c r="A160" s="149"/>
      <c r="B160" s="859" t="s">
        <v>552</v>
      </c>
      <c r="C160" s="860"/>
      <c r="D160" s="860"/>
      <c r="E160" s="861"/>
      <c r="F160" s="612"/>
      <c r="G160" s="613"/>
      <c r="H160" s="613"/>
      <c r="I160" s="613"/>
      <c r="J160" s="613"/>
      <c r="K160" s="613"/>
      <c r="L160" s="613"/>
      <c r="M160" s="613"/>
      <c r="N160" s="613"/>
      <c r="O160" s="613"/>
      <c r="P160" s="613"/>
      <c r="Q160" s="614"/>
      <c r="R160" s="104"/>
      <c r="S160" s="215" t="str">
        <f ca="1">IF(AND(S158&gt;0,R158&gt;0),((S158/R158)-1),"")</f>
        <v/>
      </c>
      <c r="T160" s="215" t="str">
        <f t="shared" ref="T160:W160" ca="1" si="9">IF(AND(T158&gt;0,S158&gt;0),((T158/S158)-1),"")</f>
        <v/>
      </c>
      <c r="U160" s="215" t="str">
        <f t="shared" ca="1" si="9"/>
        <v/>
      </c>
      <c r="V160" s="215" t="str">
        <f t="shared" ca="1" si="9"/>
        <v/>
      </c>
      <c r="W160" s="215" t="str">
        <f t="shared" ca="1" si="9"/>
        <v/>
      </c>
    </row>
    <row r="161" spans="1:25" ht="36.6" customHeight="1" x14ac:dyDescent="0.2">
      <c r="A161" s="149"/>
      <c r="B161" s="859" t="s">
        <v>553</v>
      </c>
      <c r="C161" s="860"/>
      <c r="D161" s="860"/>
      <c r="E161" s="861"/>
      <c r="F161" s="615"/>
      <c r="G161" s="616"/>
      <c r="H161" s="616"/>
      <c r="I161" s="616"/>
      <c r="J161" s="616"/>
      <c r="K161" s="616"/>
      <c r="L161" s="616"/>
      <c r="M161" s="616"/>
      <c r="N161" s="616"/>
      <c r="O161" s="616"/>
      <c r="P161" s="616"/>
      <c r="Q161" s="617"/>
      <c r="R161" s="342" t="str">
        <f ca="1">IF(R158=0,"",R158+R149+R150+R151)</f>
        <v/>
      </c>
      <c r="S161" s="342" t="str">
        <f t="shared" ref="S161:W161" ca="1" si="10">IF(S158=0,"",S158+S149+S150+S151)</f>
        <v/>
      </c>
      <c r="T161" s="342" t="str">
        <f t="shared" ca="1" si="10"/>
        <v/>
      </c>
      <c r="U161" s="342" t="str">
        <f t="shared" ca="1" si="10"/>
        <v/>
      </c>
      <c r="V161" s="342" t="str">
        <f t="shared" ca="1" si="10"/>
        <v/>
      </c>
      <c r="W161" s="342" t="str">
        <f t="shared" ca="1" si="10"/>
        <v/>
      </c>
    </row>
    <row r="162" spans="1:25" ht="36.6" customHeight="1" x14ac:dyDescent="0.2">
      <c r="A162" s="149"/>
      <c r="B162" s="93"/>
      <c r="C162" s="93"/>
      <c r="D162" s="93"/>
      <c r="E162" s="93"/>
      <c r="F162" s="93"/>
      <c r="G162" s="93"/>
      <c r="H162" s="93"/>
      <c r="I162" s="93"/>
      <c r="J162" s="93"/>
      <c r="K162" s="93"/>
      <c r="L162" s="93"/>
      <c r="M162" s="93"/>
      <c r="N162" s="93"/>
      <c r="O162" s="93"/>
      <c r="P162" s="93"/>
      <c r="Q162" s="93"/>
      <c r="R162" s="464"/>
      <c r="S162" s="464"/>
      <c r="T162" s="464"/>
      <c r="U162" s="464"/>
      <c r="V162" s="464"/>
      <c r="W162" s="464"/>
    </row>
    <row r="163" spans="1:25" ht="15" x14ac:dyDescent="0.2">
      <c r="A163" s="149"/>
      <c r="B163" s="461" t="s">
        <v>554</v>
      </c>
      <c r="C163" s="93"/>
      <c r="D163" s="93"/>
      <c r="E163" s="93"/>
      <c r="F163" s="93"/>
      <c r="G163" s="93"/>
      <c r="H163" s="93"/>
      <c r="I163" s="93"/>
      <c r="J163" s="93"/>
      <c r="K163" s="93"/>
      <c r="L163" s="93"/>
      <c r="M163" s="93"/>
      <c r="N163" s="93"/>
      <c r="O163" s="93"/>
      <c r="P163" s="93"/>
      <c r="Q163" s="93"/>
      <c r="R163" s="346" t="str">
        <f t="shared" ref="R163:W163" si="11">R50</f>
        <v/>
      </c>
      <c r="S163" s="346" t="str">
        <f t="shared" si="11"/>
        <v/>
      </c>
      <c r="T163" s="346" t="str">
        <f t="shared" si="11"/>
        <v/>
      </c>
      <c r="U163" s="346" t="str">
        <f t="shared" si="11"/>
        <v/>
      </c>
      <c r="V163" s="346" t="str">
        <f t="shared" si="11"/>
        <v/>
      </c>
      <c r="W163" s="346" t="str">
        <f t="shared" si="11"/>
        <v/>
      </c>
    </row>
    <row r="164" spans="1:25" ht="15" x14ac:dyDescent="0.2">
      <c r="A164" s="149"/>
      <c r="B164" s="1" t="s">
        <v>555</v>
      </c>
      <c r="C164" s="149"/>
      <c r="D164" s="149"/>
      <c r="E164" s="149"/>
      <c r="F164" s="149"/>
      <c r="G164" s="149"/>
      <c r="H164" s="149"/>
      <c r="I164" s="149"/>
      <c r="J164" s="149"/>
      <c r="K164" s="149"/>
      <c r="L164" s="149"/>
      <c r="M164" s="149"/>
      <c r="N164" s="149"/>
      <c r="O164" s="149"/>
      <c r="P164" s="149"/>
      <c r="Q164" s="149"/>
      <c r="R164" s="387"/>
      <c r="S164" s="387"/>
      <c r="T164" s="387"/>
      <c r="U164" s="387"/>
      <c r="V164" s="387"/>
      <c r="W164" s="387"/>
      <c r="X164" s="149"/>
      <c r="Y164" s="149"/>
    </row>
    <row r="165" spans="1:25" ht="15" x14ac:dyDescent="0.2">
      <c r="A165" s="149"/>
      <c r="B165" s="150"/>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row>
    <row r="166" spans="1:25" ht="15" x14ac:dyDescent="0.2">
      <c r="A166" s="149"/>
      <c r="B166" s="150"/>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row>
    <row r="167" spans="1:25" ht="15" customHeight="1" x14ac:dyDescent="0.2">
      <c r="A167" s="149"/>
      <c r="B167" s="150"/>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row>
    <row r="168" spans="1:25" ht="15" x14ac:dyDescent="0.2">
      <c r="A168" s="686"/>
      <c r="B168" s="447" t="s">
        <v>556</v>
      </c>
      <c r="C168" s="448"/>
      <c r="D168" s="448"/>
      <c r="E168" s="448"/>
      <c r="F168" s="618"/>
      <c r="G168" s="619"/>
      <c r="H168" s="619"/>
      <c r="I168" s="619"/>
      <c r="J168" s="619"/>
      <c r="K168" s="619"/>
      <c r="L168" s="619"/>
      <c r="M168" s="619"/>
      <c r="N168" s="619"/>
      <c r="O168" s="619"/>
      <c r="P168" s="619"/>
      <c r="Q168" s="390"/>
      <c r="R168" s="350">
        <f>R154</f>
        <v>2023</v>
      </c>
      <c r="S168" s="351">
        <f>R168+1</f>
        <v>2024</v>
      </c>
      <c r="T168" s="351">
        <f t="shared" ref="T168:W168" si="12">S168+1</f>
        <v>2025</v>
      </c>
      <c r="U168" s="351">
        <f t="shared" si="12"/>
        <v>2026</v>
      </c>
      <c r="V168" s="351">
        <f t="shared" si="12"/>
        <v>2027</v>
      </c>
      <c r="W168" s="351">
        <f t="shared" si="12"/>
        <v>2028</v>
      </c>
    </row>
    <row r="169" spans="1:25" ht="15" x14ac:dyDescent="0.2">
      <c r="A169" s="686"/>
      <c r="B169" s="850"/>
      <c r="C169" s="851"/>
      <c r="D169" s="851"/>
      <c r="E169" s="852"/>
      <c r="F169" s="620"/>
      <c r="G169" s="150"/>
      <c r="H169" s="150"/>
      <c r="I169" s="150"/>
      <c r="J169" s="150"/>
      <c r="K169" s="150"/>
      <c r="L169" s="150"/>
      <c r="M169" s="150"/>
      <c r="N169" s="150"/>
      <c r="O169" s="150"/>
      <c r="P169" s="150"/>
      <c r="Q169" s="621"/>
      <c r="R169" s="340"/>
      <c r="S169" s="340"/>
      <c r="T169" s="340"/>
      <c r="U169" s="340"/>
      <c r="V169" s="340"/>
      <c r="W169" s="340"/>
    </row>
    <row r="170" spans="1:25" ht="15" x14ac:dyDescent="0.2">
      <c r="A170" s="686"/>
      <c r="B170" s="850"/>
      <c r="C170" s="851"/>
      <c r="D170" s="851"/>
      <c r="E170" s="852"/>
      <c r="F170" s="622"/>
      <c r="G170" s="623"/>
      <c r="H170" s="623"/>
      <c r="I170" s="623"/>
      <c r="J170" s="623"/>
      <c r="K170" s="623"/>
      <c r="L170" s="623"/>
      <c r="M170" s="623"/>
      <c r="N170" s="623"/>
      <c r="O170" s="623"/>
      <c r="P170" s="623"/>
      <c r="Q170" s="624"/>
      <c r="R170" s="340"/>
      <c r="S170" s="340"/>
      <c r="T170" s="340"/>
      <c r="U170" s="340"/>
      <c r="V170" s="340"/>
      <c r="W170" s="340"/>
    </row>
    <row r="171" spans="1:25" ht="15" x14ac:dyDescent="0.2">
      <c r="A171" s="686"/>
      <c r="B171" s="743" t="s">
        <v>557</v>
      </c>
      <c r="C171" s="744"/>
      <c r="D171" s="744"/>
      <c r="E171" s="745"/>
      <c r="F171" s="625"/>
      <c r="G171" s="626"/>
      <c r="H171" s="626"/>
      <c r="I171" s="626"/>
      <c r="J171" s="626"/>
      <c r="K171" s="626"/>
      <c r="L171" s="626"/>
      <c r="M171" s="626"/>
      <c r="N171" s="626"/>
      <c r="O171" s="626"/>
      <c r="P171" s="626"/>
      <c r="Q171" s="627"/>
      <c r="R171" s="349">
        <f>SUM(R169:R170)</f>
        <v>0</v>
      </c>
      <c r="S171" s="349">
        <f t="shared" ref="S171:W171" si="13">SUM(S169:S170)</f>
        <v>0</v>
      </c>
      <c r="T171" s="349">
        <f t="shared" si="13"/>
        <v>0</v>
      </c>
      <c r="U171" s="349">
        <f t="shared" si="13"/>
        <v>0</v>
      </c>
      <c r="V171" s="349">
        <f t="shared" si="13"/>
        <v>0</v>
      </c>
      <c r="W171" s="349">
        <f t="shared" si="13"/>
        <v>0</v>
      </c>
    </row>
    <row r="172" spans="1:25" ht="15" x14ac:dyDescent="0.2">
      <c r="A172" s="149"/>
      <c r="B172" s="150"/>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row>
    <row r="173" spans="1:25" ht="15" x14ac:dyDescent="0.2">
      <c r="A173" s="149"/>
      <c r="B173" s="150"/>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row>
    <row r="174" spans="1:25" ht="15" x14ac:dyDescent="0.2">
      <c r="A174" s="149"/>
      <c r="B174" s="150"/>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row>
    <row r="175" spans="1:25" ht="15" x14ac:dyDescent="0.2">
      <c r="A175" s="149"/>
      <c r="B175" s="447" t="s">
        <v>558</v>
      </c>
      <c r="C175" s="448"/>
      <c r="D175" s="448"/>
      <c r="E175" s="448"/>
      <c r="F175" s="618"/>
      <c r="G175" s="619"/>
      <c r="H175" s="619"/>
      <c r="I175" s="619"/>
      <c r="J175" s="619"/>
      <c r="K175" s="619"/>
      <c r="L175" s="619"/>
      <c r="M175" s="619"/>
      <c r="N175" s="619"/>
      <c r="O175" s="619"/>
      <c r="P175" s="619"/>
      <c r="Q175" s="390"/>
      <c r="R175" s="350">
        <f>R168</f>
        <v>2023</v>
      </c>
      <c r="S175" s="351">
        <f>R175+1</f>
        <v>2024</v>
      </c>
      <c r="T175" s="351">
        <f t="shared" ref="T175" si="14">S175+1</f>
        <v>2025</v>
      </c>
      <c r="U175" s="351">
        <f t="shared" ref="U175" si="15">T175+1</f>
        <v>2026</v>
      </c>
      <c r="V175" s="351">
        <f t="shared" ref="V175" si="16">U175+1</f>
        <v>2027</v>
      </c>
      <c r="W175" s="351">
        <f t="shared" ref="W175" si="17">V175+1</f>
        <v>2028</v>
      </c>
    </row>
    <row r="176" spans="1:25" ht="18" x14ac:dyDescent="0.3">
      <c r="A176" s="149"/>
      <c r="B176" s="850" t="s">
        <v>559</v>
      </c>
      <c r="C176" s="851"/>
      <c r="D176" s="851"/>
      <c r="E176" s="852"/>
      <c r="F176" s="628"/>
      <c r="G176" s="629"/>
      <c r="H176" s="629"/>
      <c r="I176" s="629"/>
      <c r="J176" s="629"/>
      <c r="K176" s="629"/>
      <c r="L176" s="629"/>
      <c r="M176" s="629"/>
      <c r="N176" s="629"/>
      <c r="O176" s="629"/>
      <c r="P176" s="629"/>
      <c r="Q176" s="630"/>
      <c r="R176" s="340" t="str">
        <f>IF(Stammdaten!$E$25="","",R158/Stammdaten!$E$25)</f>
        <v/>
      </c>
      <c r="S176" s="340" t="str">
        <f>IF(Stammdaten!$E$25="","",S158/Stammdaten!$E$25)</f>
        <v/>
      </c>
      <c r="T176" s="340" t="str">
        <f>IF(Stammdaten!$E$25="","",T158/Stammdaten!$E$25)</f>
        <v/>
      </c>
      <c r="U176" s="340" t="str">
        <f>IF(Stammdaten!$E$25="","",U158/Stammdaten!$E$25)</f>
        <v/>
      </c>
      <c r="V176" s="340" t="str">
        <f>IF(Stammdaten!$E$25="","",V158/Stammdaten!$E$25)</f>
        <v/>
      </c>
      <c r="W176" s="340" t="str">
        <f>IF(Stammdaten!$E$25="","",W158/Stammdaten!$E$25)</f>
        <v/>
      </c>
    </row>
    <row r="177" spans="1:25" ht="18" x14ac:dyDescent="0.3">
      <c r="A177" s="149"/>
      <c r="B177" s="850" t="s">
        <v>560</v>
      </c>
      <c r="C177" s="851"/>
      <c r="D177" s="851"/>
      <c r="E177" s="852"/>
      <c r="F177" s="622"/>
      <c r="G177" s="623"/>
      <c r="H177" s="623"/>
      <c r="I177" s="623"/>
      <c r="J177" s="623"/>
      <c r="K177" s="623"/>
      <c r="L177" s="623"/>
      <c r="M177" s="623"/>
      <c r="N177" s="623"/>
      <c r="O177" s="623"/>
      <c r="P177" s="623"/>
      <c r="Q177" s="624"/>
      <c r="R177" s="340" t="str">
        <f>IF(Stammdaten!$E$25="","",(R155+R156)/Stammdaten!$E$25)</f>
        <v/>
      </c>
      <c r="S177" s="340" t="str">
        <f>IF(Stammdaten!$E$25="","",(S155+S156)/Stammdaten!$E$25)</f>
        <v/>
      </c>
      <c r="T177" s="340" t="str">
        <f>IF(Stammdaten!$E$25="","",(T155+T156)/Stammdaten!$E$25)</f>
        <v/>
      </c>
      <c r="U177" s="340" t="str">
        <f>IF(Stammdaten!$E$25="","",(U155+U156)/Stammdaten!$E$25)</f>
        <v/>
      </c>
      <c r="V177" s="340" t="str">
        <f>IF(Stammdaten!$E$25="","",(V155+V156)/Stammdaten!$E$25)</f>
        <v/>
      </c>
      <c r="W177" s="340" t="str">
        <f>IF(Stammdaten!$E$25="","",(W155+W156)/Stammdaten!$E$25)</f>
        <v/>
      </c>
    </row>
    <row r="178" spans="1:25" ht="15" x14ac:dyDescent="0.2">
      <c r="A178" s="149"/>
      <c r="B178" s="850" t="s">
        <v>561</v>
      </c>
      <c r="C178" s="851"/>
      <c r="D178" s="851"/>
      <c r="E178" s="852"/>
      <c r="F178" s="622"/>
      <c r="G178" s="623"/>
      <c r="H178" s="623"/>
      <c r="I178" s="623"/>
      <c r="J178" s="623"/>
      <c r="K178" s="623"/>
      <c r="L178" s="623"/>
      <c r="M178" s="623"/>
      <c r="N178" s="623"/>
      <c r="O178" s="623"/>
      <c r="P178" s="623"/>
      <c r="Q178" s="624"/>
      <c r="R178" s="656"/>
      <c r="S178" s="656"/>
      <c r="T178" s="656"/>
      <c r="U178" s="656"/>
      <c r="V178" s="656"/>
      <c r="W178" s="656"/>
    </row>
    <row r="179" spans="1:25" ht="18" x14ac:dyDescent="0.3">
      <c r="A179" s="149"/>
      <c r="B179" s="850" t="s">
        <v>562</v>
      </c>
      <c r="C179" s="851"/>
      <c r="D179" s="851"/>
      <c r="E179" s="852"/>
      <c r="F179" s="631"/>
      <c r="G179" s="632"/>
      <c r="H179" s="632"/>
      <c r="I179" s="632"/>
      <c r="J179" s="632"/>
      <c r="K179" s="632"/>
      <c r="L179" s="632"/>
      <c r="M179" s="632"/>
      <c r="N179" s="632"/>
      <c r="O179" s="632"/>
      <c r="P179" s="632"/>
      <c r="Q179" s="633"/>
      <c r="R179" s="340" t="str">
        <f>IF(R178="","",R158/R178)</f>
        <v/>
      </c>
      <c r="S179" s="340" t="str">
        <f t="shared" ref="S179:W179" si="18">IF(S178="","",S158/S178)</f>
        <v/>
      </c>
      <c r="T179" s="340" t="str">
        <f t="shared" si="18"/>
        <v/>
      </c>
      <c r="U179" s="340" t="str">
        <f t="shared" si="18"/>
        <v/>
      </c>
      <c r="V179" s="340" t="str">
        <f t="shared" si="18"/>
        <v/>
      </c>
      <c r="W179" s="340" t="str">
        <f t="shared" si="18"/>
        <v/>
      </c>
      <c r="X179" s="149"/>
      <c r="Y179" s="149"/>
    </row>
    <row r="180" spans="1:25" ht="15" x14ac:dyDescent="0.2">
      <c r="A180" s="149"/>
      <c r="B180" s="150"/>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row>
    <row r="181" spans="1:25" ht="15" x14ac:dyDescent="0.2">
      <c r="A181" s="149"/>
      <c r="B181" s="150"/>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row>
    <row r="182" spans="1:25" ht="15" x14ac:dyDescent="0.2">
      <c r="A182" s="149"/>
      <c r="B182" s="150"/>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row>
    <row r="183" spans="1:25" ht="15" x14ac:dyDescent="0.2">
      <c r="A183" s="149"/>
      <c r="B183" s="150"/>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row>
    <row r="184" spans="1:25" ht="15" x14ac:dyDescent="0.2">
      <c r="A184" s="149"/>
      <c r="B184" s="150"/>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row>
    <row r="212" spans="2:32" x14ac:dyDescent="0.2">
      <c r="S212" s="218" t="s">
        <v>563</v>
      </c>
      <c r="T212" s="218">
        <f>Stammdaten!D31</f>
        <v>2023</v>
      </c>
      <c r="U212" s="218">
        <f>T212+1</f>
        <v>2024</v>
      </c>
      <c r="V212" s="218">
        <f t="shared" ref="V212:X212" si="19">U212+1</f>
        <v>2025</v>
      </c>
      <c r="W212" s="218">
        <f t="shared" si="19"/>
        <v>2026</v>
      </c>
      <c r="X212" s="218">
        <f t="shared" si="19"/>
        <v>2027</v>
      </c>
      <c r="Y212" s="218">
        <f>X212+1</f>
        <v>2028</v>
      </c>
    </row>
    <row r="213" spans="2:32" x14ac:dyDescent="0.2">
      <c r="S213" s="218" t="s">
        <v>421</v>
      </c>
      <c r="T213" s="217" t="str">
        <f t="shared" ref="T213:Y214" si="20">R12</f>
        <v/>
      </c>
      <c r="U213" s="217" t="str">
        <f t="shared" si="20"/>
        <v/>
      </c>
      <c r="V213" s="217" t="str">
        <f t="shared" si="20"/>
        <v/>
      </c>
      <c r="W213" s="217" t="str">
        <f t="shared" si="20"/>
        <v/>
      </c>
      <c r="X213" s="217" t="str">
        <f t="shared" si="20"/>
        <v/>
      </c>
      <c r="Y213" s="217" t="str">
        <f t="shared" si="20"/>
        <v/>
      </c>
    </row>
    <row r="214" spans="2:32" x14ac:dyDescent="0.2">
      <c r="S214" s="218" t="s">
        <v>420</v>
      </c>
      <c r="T214" s="217" t="str">
        <f t="shared" si="20"/>
        <v/>
      </c>
      <c r="U214" s="217" t="str">
        <f t="shared" si="20"/>
        <v/>
      </c>
      <c r="V214" s="217" t="str">
        <f t="shared" si="20"/>
        <v/>
      </c>
      <c r="W214" s="217" t="str">
        <f t="shared" si="20"/>
        <v/>
      </c>
      <c r="X214" s="217" t="str">
        <f t="shared" si="20"/>
        <v/>
      </c>
      <c r="Y214" s="217" t="str">
        <f t="shared" si="20"/>
        <v/>
      </c>
    </row>
    <row r="215" spans="2:32" x14ac:dyDescent="0.2">
      <c r="S215" s="218" t="s">
        <v>564</v>
      </c>
      <c r="T215" s="217">
        <f>SUM(R17:R22)</f>
        <v>0</v>
      </c>
      <c r="U215" s="217" t="str">
        <f t="shared" ref="U215:Y216" si="21">S150</f>
        <v/>
      </c>
      <c r="V215" s="217" t="str">
        <f t="shared" si="21"/>
        <v/>
      </c>
      <c r="W215" s="217" t="str">
        <f t="shared" si="21"/>
        <v/>
      </c>
      <c r="X215" s="217" t="str">
        <f t="shared" si="21"/>
        <v/>
      </c>
      <c r="Y215" s="217" t="str">
        <f t="shared" si="21"/>
        <v/>
      </c>
    </row>
    <row r="216" spans="2:32" x14ac:dyDescent="0.2">
      <c r="S216" s="218" t="s">
        <v>565</v>
      </c>
      <c r="T216" s="217">
        <f>SUM(R23:R27)</f>
        <v>0</v>
      </c>
      <c r="U216" s="217" t="str">
        <f t="shared" si="21"/>
        <v/>
      </c>
      <c r="V216" s="217" t="str">
        <f t="shared" si="21"/>
        <v/>
      </c>
      <c r="W216" s="217" t="str">
        <f t="shared" si="21"/>
        <v/>
      </c>
      <c r="X216" s="217" t="str">
        <f t="shared" si="21"/>
        <v/>
      </c>
      <c r="Y216" s="217" t="str">
        <f t="shared" si="21"/>
        <v/>
      </c>
    </row>
    <row r="217" spans="2:32" x14ac:dyDescent="0.2">
      <c r="S217" s="219" t="s">
        <v>566</v>
      </c>
      <c r="T217" s="217">
        <f t="shared" ref="T217:Y217" si="22">SUM(R28:R48)</f>
        <v>0</v>
      </c>
      <c r="U217" s="217">
        <f t="shared" si="22"/>
        <v>0</v>
      </c>
      <c r="V217" s="217">
        <f t="shared" si="22"/>
        <v>0</v>
      </c>
      <c r="W217" s="217">
        <f t="shared" si="22"/>
        <v>0</v>
      </c>
      <c r="X217" s="217">
        <f t="shared" si="22"/>
        <v>0</v>
      </c>
      <c r="Y217" s="217">
        <f t="shared" si="22"/>
        <v>0</v>
      </c>
    </row>
    <row r="218" spans="2:32" x14ac:dyDescent="0.2">
      <c r="S218" s="479" t="s">
        <v>567</v>
      </c>
      <c r="T218" s="480">
        <f>SUM(T213:T217)</f>
        <v>0</v>
      </c>
      <c r="U218" s="480">
        <f t="shared" ref="U218:Y218" si="23">SUM(U213:U217)</f>
        <v>0</v>
      </c>
      <c r="V218" s="480">
        <f t="shared" si="23"/>
        <v>0</v>
      </c>
      <c r="W218" s="480">
        <f t="shared" si="23"/>
        <v>0</v>
      </c>
      <c r="X218" s="480">
        <f t="shared" si="23"/>
        <v>0</v>
      </c>
      <c r="Y218" s="480">
        <f t="shared" si="23"/>
        <v>0</v>
      </c>
    </row>
    <row r="219" spans="2:32" x14ac:dyDescent="0.2">
      <c r="S219" s="479" t="s">
        <v>305</v>
      </c>
      <c r="T219" s="481" t="str">
        <f t="shared" ref="T219:Y219" si="24">IF(T218=R155,"ja","nein")</f>
        <v>ja</v>
      </c>
      <c r="U219" s="481" t="str">
        <f t="shared" si="24"/>
        <v>ja</v>
      </c>
      <c r="V219" s="481" t="str">
        <f t="shared" si="24"/>
        <v>ja</v>
      </c>
      <c r="W219" s="481" t="str">
        <f t="shared" si="24"/>
        <v>ja</v>
      </c>
      <c r="X219" s="481" t="str">
        <f t="shared" si="24"/>
        <v>ja</v>
      </c>
      <c r="Y219" s="481" t="str">
        <f t="shared" si="24"/>
        <v>ja</v>
      </c>
    </row>
    <row r="221" spans="2:32" ht="18" x14ac:dyDescent="0.25">
      <c r="B221" s="517">
        <f>T212</f>
        <v>2023</v>
      </c>
      <c r="T221" s="518">
        <f>U212</f>
        <v>2024</v>
      </c>
      <c r="AF221" s="518">
        <f>V212</f>
        <v>2025</v>
      </c>
    </row>
    <row r="278" spans="19:25" x14ac:dyDescent="0.2">
      <c r="S278" s="97" t="s">
        <v>568</v>
      </c>
    </row>
    <row r="279" spans="19:25" x14ac:dyDescent="0.2">
      <c r="S279" s="218"/>
      <c r="T279" s="218">
        <f>Stammdaten!D31</f>
        <v>2023</v>
      </c>
      <c r="U279" s="218">
        <f>T279+1</f>
        <v>2024</v>
      </c>
      <c r="V279" s="218">
        <f t="shared" ref="V279:X279" si="25">U279+1</f>
        <v>2025</v>
      </c>
      <c r="W279" s="218">
        <f t="shared" si="25"/>
        <v>2026</v>
      </c>
      <c r="X279" s="218">
        <f t="shared" si="25"/>
        <v>2027</v>
      </c>
      <c r="Y279" s="218">
        <f>X279+1</f>
        <v>2028</v>
      </c>
    </row>
    <row r="280" spans="19:25" x14ac:dyDescent="0.2">
      <c r="S280" s="571" t="s">
        <v>171</v>
      </c>
      <c r="T280" s="569">
        <f t="shared" ref="T280:Y280" si="26">SUM(R12:R16)</f>
        <v>0</v>
      </c>
      <c r="U280" s="569">
        <f t="shared" si="26"/>
        <v>0</v>
      </c>
      <c r="V280" s="569">
        <f t="shared" si="26"/>
        <v>0</v>
      </c>
      <c r="W280" s="569">
        <f t="shared" si="26"/>
        <v>0</v>
      </c>
      <c r="X280" s="569">
        <f t="shared" si="26"/>
        <v>0</v>
      </c>
      <c r="Y280" s="569">
        <f t="shared" si="26"/>
        <v>0</v>
      </c>
    </row>
    <row r="281" spans="19:25" x14ac:dyDescent="0.2">
      <c r="S281" s="571" t="s">
        <v>179</v>
      </c>
      <c r="T281" s="569">
        <f t="shared" ref="T281:Y281" si="27">SUM(R17:R22)</f>
        <v>0</v>
      </c>
      <c r="U281" s="569">
        <f t="shared" si="27"/>
        <v>0</v>
      </c>
      <c r="V281" s="569">
        <f t="shared" si="27"/>
        <v>0</v>
      </c>
      <c r="W281" s="569">
        <f t="shared" si="27"/>
        <v>0</v>
      </c>
      <c r="X281" s="569">
        <f t="shared" si="27"/>
        <v>0</v>
      </c>
      <c r="Y281" s="569">
        <f t="shared" si="27"/>
        <v>0</v>
      </c>
    </row>
    <row r="282" spans="19:25" x14ac:dyDescent="0.2">
      <c r="S282" s="571" t="s">
        <v>188</v>
      </c>
      <c r="T282" s="569">
        <f t="shared" ref="T282:Y282" si="28">SUM(R23:R27)</f>
        <v>0</v>
      </c>
      <c r="U282" s="569">
        <f t="shared" si="28"/>
        <v>0</v>
      </c>
      <c r="V282" s="569">
        <f t="shared" si="28"/>
        <v>0</v>
      </c>
      <c r="W282" s="569">
        <f t="shared" si="28"/>
        <v>0</v>
      </c>
      <c r="X282" s="569">
        <f t="shared" si="28"/>
        <v>0</v>
      </c>
      <c r="Y282" s="569">
        <f t="shared" si="28"/>
        <v>0</v>
      </c>
    </row>
    <row r="283" spans="19:25" x14ac:dyDescent="0.2">
      <c r="S283" s="571" t="s">
        <v>38</v>
      </c>
      <c r="T283" s="569">
        <f t="shared" ref="T283:Y283" si="29">SUM(R28:R48)</f>
        <v>0</v>
      </c>
      <c r="U283" s="569">
        <f t="shared" si="29"/>
        <v>0</v>
      </c>
      <c r="V283" s="569">
        <f t="shared" si="29"/>
        <v>0</v>
      </c>
      <c r="W283" s="569">
        <f t="shared" si="29"/>
        <v>0</v>
      </c>
      <c r="X283" s="569">
        <f t="shared" si="29"/>
        <v>0</v>
      </c>
      <c r="Y283" s="569">
        <f t="shared" si="29"/>
        <v>0</v>
      </c>
    </row>
    <row r="284" spans="19:25" x14ac:dyDescent="0.2">
      <c r="S284" s="571" t="s">
        <v>144</v>
      </c>
      <c r="T284" s="569">
        <f t="shared" ref="T284:Y284" si="30">SUM(R50:R51)</f>
        <v>0</v>
      </c>
      <c r="U284" s="569">
        <f t="shared" si="30"/>
        <v>0</v>
      </c>
      <c r="V284" s="569">
        <f t="shared" si="30"/>
        <v>0</v>
      </c>
      <c r="W284" s="569">
        <f t="shared" si="30"/>
        <v>0</v>
      </c>
      <c r="X284" s="569">
        <f t="shared" si="30"/>
        <v>0</v>
      </c>
      <c r="Y284" s="569">
        <f t="shared" si="30"/>
        <v>0</v>
      </c>
    </row>
    <row r="285" spans="19:25" x14ac:dyDescent="0.2">
      <c r="S285" s="571" t="s">
        <v>149</v>
      </c>
      <c r="T285" s="569" t="str">
        <f t="shared" ref="T285:Y285" si="31">R52</f>
        <v/>
      </c>
      <c r="U285" s="569" t="str">
        <f t="shared" si="31"/>
        <v/>
      </c>
      <c r="V285" s="569" t="str">
        <f t="shared" si="31"/>
        <v/>
      </c>
      <c r="W285" s="569" t="str">
        <f t="shared" si="31"/>
        <v/>
      </c>
      <c r="X285" s="569" t="str">
        <f t="shared" si="31"/>
        <v/>
      </c>
      <c r="Y285" s="569" t="str">
        <f t="shared" si="31"/>
        <v/>
      </c>
    </row>
    <row r="286" spans="19:25" x14ac:dyDescent="0.2">
      <c r="S286" s="218" t="s">
        <v>569</v>
      </c>
      <c r="T286" s="570">
        <f t="shared" ref="T286:Y286" si="32">SUM(R54:R60)</f>
        <v>0</v>
      </c>
      <c r="U286" s="570">
        <f t="shared" si="32"/>
        <v>0</v>
      </c>
      <c r="V286" s="570">
        <f t="shared" si="32"/>
        <v>0</v>
      </c>
      <c r="W286" s="570">
        <f t="shared" si="32"/>
        <v>0</v>
      </c>
      <c r="X286" s="570">
        <f t="shared" si="32"/>
        <v>0</v>
      </c>
      <c r="Y286" s="570">
        <f t="shared" si="32"/>
        <v>0</v>
      </c>
    </row>
    <row r="287" spans="19:25" x14ac:dyDescent="0.2">
      <c r="S287" s="218" t="s">
        <v>570</v>
      </c>
      <c r="T287" s="217" t="e">
        <f>#REF!</f>
        <v>#REF!</v>
      </c>
      <c r="U287" s="217" t="e">
        <f>#REF!</f>
        <v>#REF!</v>
      </c>
      <c r="V287" s="217" t="e">
        <f>#REF!</f>
        <v>#REF!</v>
      </c>
      <c r="W287" s="217" t="e">
        <f>#REF!</f>
        <v>#REF!</v>
      </c>
      <c r="X287" s="217" t="e">
        <f>#REF!</f>
        <v>#REF!</v>
      </c>
      <c r="Y287" s="217" t="e">
        <f>#REF!</f>
        <v>#REF!</v>
      </c>
    </row>
    <row r="288" spans="19:25" x14ac:dyDescent="0.2">
      <c r="S288" s="218" t="s">
        <v>40</v>
      </c>
      <c r="T288" s="217">
        <f t="shared" ref="T288:Y288" si="33">SUM(R61:R62)</f>
        <v>0</v>
      </c>
      <c r="U288" s="217">
        <f t="shared" si="33"/>
        <v>0</v>
      </c>
      <c r="V288" s="217">
        <f t="shared" si="33"/>
        <v>0</v>
      </c>
      <c r="W288" s="217">
        <f t="shared" si="33"/>
        <v>0</v>
      </c>
      <c r="X288" s="217">
        <f t="shared" si="33"/>
        <v>0</v>
      </c>
      <c r="Y288" s="217">
        <f t="shared" si="33"/>
        <v>0</v>
      </c>
    </row>
    <row r="289" spans="19:25" x14ac:dyDescent="0.2">
      <c r="S289" s="218" t="s">
        <v>42</v>
      </c>
      <c r="T289" s="217">
        <f t="shared" ref="T289:Y289" si="34">SUM(R63:R65)</f>
        <v>0</v>
      </c>
      <c r="U289" s="217">
        <f t="shared" si="34"/>
        <v>0</v>
      </c>
      <c r="V289" s="217">
        <f t="shared" si="34"/>
        <v>0</v>
      </c>
      <c r="W289" s="217">
        <f t="shared" si="34"/>
        <v>0</v>
      </c>
      <c r="X289" s="217">
        <f t="shared" si="34"/>
        <v>0</v>
      </c>
      <c r="Y289" s="217">
        <f t="shared" si="34"/>
        <v>0</v>
      </c>
    </row>
    <row r="290" spans="19:25" x14ac:dyDescent="0.2">
      <c r="S290" s="218" t="s">
        <v>44</v>
      </c>
      <c r="T290" s="352">
        <f t="shared" ref="T290:Y290" si="35">SUM(R66:R75)</f>
        <v>0</v>
      </c>
      <c r="U290" s="352">
        <f t="shared" si="35"/>
        <v>0</v>
      </c>
      <c r="V290" s="352">
        <f t="shared" si="35"/>
        <v>0</v>
      </c>
      <c r="W290" s="352">
        <f t="shared" si="35"/>
        <v>0</v>
      </c>
      <c r="X290" s="352">
        <f t="shared" si="35"/>
        <v>0</v>
      </c>
      <c r="Y290" s="352">
        <f t="shared" si="35"/>
        <v>0</v>
      </c>
    </row>
    <row r="291" spans="19:25" x14ac:dyDescent="0.2">
      <c r="S291" s="218" t="s">
        <v>48</v>
      </c>
      <c r="T291" s="217">
        <f t="shared" ref="T291:Y291" si="36">SUM(R84:R96)</f>
        <v>0</v>
      </c>
      <c r="U291" s="217">
        <f t="shared" si="36"/>
        <v>0</v>
      </c>
      <c r="V291" s="217">
        <f t="shared" si="36"/>
        <v>0</v>
      </c>
      <c r="W291" s="217">
        <f t="shared" si="36"/>
        <v>0</v>
      </c>
      <c r="X291" s="217">
        <f t="shared" si="36"/>
        <v>0</v>
      </c>
      <c r="Y291" s="217">
        <f t="shared" si="36"/>
        <v>0</v>
      </c>
    </row>
    <row r="292" spans="19:25" x14ac:dyDescent="0.2">
      <c r="S292" s="320" t="s">
        <v>458</v>
      </c>
      <c r="T292" s="319">
        <f t="shared" ref="T292:Y292" si="37">SUM(R97:R101)</f>
        <v>0</v>
      </c>
      <c r="U292" s="319">
        <f t="shared" si="37"/>
        <v>0</v>
      </c>
      <c r="V292" s="319">
        <f t="shared" si="37"/>
        <v>0</v>
      </c>
      <c r="W292" s="319">
        <f t="shared" si="37"/>
        <v>0</v>
      </c>
      <c r="X292" s="319">
        <f t="shared" si="37"/>
        <v>0</v>
      </c>
      <c r="Y292" s="319">
        <f t="shared" si="37"/>
        <v>0</v>
      </c>
    </row>
    <row r="293" spans="19:25" x14ac:dyDescent="0.2">
      <c r="S293" s="320" t="s">
        <v>458</v>
      </c>
      <c r="T293" s="319">
        <f t="shared" ref="T293:Y293" si="38">SUM(R102:R106)</f>
        <v>0</v>
      </c>
      <c r="U293" s="319">
        <f t="shared" si="38"/>
        <v>0</v>
      </c>
      <c r="V293" s="319">
        <f t="shared" si="38"/>
        <v>0</v>
      </c>
      <c r="W293" s="319">
        <f t="shared" si="38"/>
        <v>0</v>
      </c>
      <c r="X293" s="319">
        <f t="shared" si="38"/>
        <v>0</v>
      </c>
      <c r="Y293" s="319">
        <f t="shared" si="38"/>
        <v>0</v>
      </c>
    </row>
    <row r="294" spans="19:25" x14ac:dyDescent="0.2">
      <c r="S294" s="320" t="s">
        <v>458</v>
      </c>
      <c r="T294" s="319">
        <f t="shared" ref="T294:Y294" si="39">SUM(R107:R111)</f>
        <v>0</v>
      </c>
      <c r="U294" s="319">
        <f t="shared" si="39"/>
        <v>0</v>
      </c>
      <c r="V294" s="319">
        <f t="shared" si="39"/>
        <v>0</v>
      </c>
      <c r="W294" s="319">
        <f t="shared" si="39"/>
        <v>0</v>
      </c>
      <c r="X294" s="319">
        <f t="shared" si="39"/>
        <v>0</v>
      </c>
      <c r="Y294" s="319">
        <f t="shared" si="39"/>
        <v>0</v>
      </c>
    </row>
    <row r="295" spans="19:25" x14ac:dyDescent="0.2">
      <c r="S295" s="320" t="s">
        <v>56</v>
      </c>
      <c r="T295" s="217">
        <f t="shared" ref="T295:Y295" si="40">R112</f>
        <v>0</v>
      </c>
      <c r="U295" s="217">
        <f t="shared" si="40"/>
        <v>0</v>
      </c>
      <c r="V295" s="217">
        <f t="shared" si="40"/>
        <v>0</v>
      </c>
      <c r="W295" s="217">
        <f t="shared" si="40"/>
        <v>0</v>
      </c>
      <c r="X295" s="217">
        <f t="shared" si="40"/>
        <v>0</v>
      </c>
      <c r="Y295" s="217">
        <f t="shared" si="40"/>
        <v>0</v>
      </c>
    </row>
    <row r="296" spans="19:25" x14ac:dyDescent="0.2">
      <c r="S296" s="218" t="s">
        <v>273</v>
      </c>
      <c r="T296" s="217">
        <f t="shared" ref="T296:Y296" si="41">SUM(R113:R119)</f>
        <v>0</v>
      </c>
      <c r="U296" s="217">
        <f t="shared" si="41"/>
        <v>0</v>
      </c>
      <c r="V296" s="217">
        <f t="shared" si="41"/>
        <v>0</v>
      </c>
      <c r="W296" s="217">
        <f t="shared" si="41"/>
        <v>0</v>
      </c>
      <c r="X296" s="217">
        <f t="shared" si="41"/>
        <v>0</v>
      </c>
      <c r="Y296" s="217">
        <f t="shared" si="41"/>
        <v>0</v>
      </c>
    </row>
    <row r="297" spans="19:25" x14ac:dyDescent="0.2">
      <c r="S297" s="218" t="s">
        <v>464</v>
      </c>
      <c r="T297" s="217">
        <f t="shared" ref="T297:Y297" si="42">SUM(R120:R131)</f>
        <v>0</v>
      </c>
      <c r="U297" s="217">
        <f t="shared" si="42"/>
        <v>0</v>
      </c>
      <c r="V297" s="217">
        <f t="shared" si="42"/>
        <v>0</v>
      </c>
      <c r="W297" s="217">
        <f t="shared" si="42"/>
        <v>0</v>
      </c>
      <c r="X297" s="217">
        <f t="shared" si="42"/>
        <v>0</v>
      </c>
      <c r="Y297" s="217">
        <f t="shared" si="42"/>
        <v>0</v>
      </c>
    </row>
    <row r="298" spans="19:25" x14ac:dyDescent="0.2">
      <c r="S298" s="218" t="s">
        <v>466</v>
      </c>
      <c r="T298" s="217">
        <f t="shared" ref="T298:Y298" si="43">SUM(R132:R141)</f>
        <v>0</v>
      </c>
      <c r="U298" s="217">
        <f t="shared" si="43"/>
        <v>0</v>
      </c>
      <c r="V298" s="217">
        <f t="shared" si="43"/>
        <v>0</v>
      </c>
      <c r="W298" s="217">
        <f t="shared" si="43"/>
        <v>0</v>
      </c>
      <c r="X298" s="217">
        <f t="shared" si="43"/>
        <v>0</v>
      </c>
      <c r="Y298" s="217">
        <f t="shared" si="43"/>
        <v>0</v>
      </c>
    </row>
    <row r="299" spans="19:25" x14ac:dyDescent="0.2">
      <c r="S299" s="218" t="s">
        <v>64</v>
      </c>
      <c r="T299" s="217">
        <f t="shared" ref="T299:Y299" ca="1" si="44">SUM(R142:R147)</f>
        <v>0</v>
      </c>
      <c r="U299" s="217">
        <f t="shared" ca="1" si="44"/>
        <v>0</v>
      </c>
      <c r="V299" s="217">
        <f t="shared" ca="1" si="44"/>
        <v>0</v>
      </c>
      <c r="W299" s="217">
        <f t="shared" ca="1" si="44"/>
        <v>0</v>
      </c>
      <c r="X299" s="217">
        <f t="shared" ca="1" si="44"/>
        <v>0</v>
      </c>
      <c r="Y299" s="217">
        <f t="shared" ca="1" si="44"/>
        <v>0</v>
      </c>
    </row>
    <row r="300" spans="19:25" x14ac:dyDescent="0.2">
      <c r="S300" s="218" t="s">
        <v>571</v>
      </c>
      <c r="T300" s="217" t="e">
        <f>#REF!</f>
        <v>#REF!</v>
      </c>
      <c r="U300" s="217" t="e">
        <f>#REF!</f>
        <v>#REF!</v>
      </c>
      <c r="V300" s="217" t="e">
        <f>#REF!</f>
        <v>#REF!</v>
      </c>
      <c r="W300" s="217" t="e">
        <f>#REF!</f>
        <v>#REF!</v>
      </c>
      <c r="X300" s="217" t="e">
        <f>#REF!</f>
        <v>#REF!</v>
      </c>
      <c r="Y300" s="217" t="e">
        <f>#REF!</f>
        <v>#REF!</v>
      </c>
    </row>
    <row r="301" spans="19:25" x14ac:dyDescent="0.2">
      <c r="S301" s="479" t="s">
        <v>567</v>
      </c>
      <c r="T301" s="480" t="e">
        <f>SUM(T280:T300)</f>
        <v>#REF!</v>
      </c>
      <c r="U301" s="480" t="e">
        <f t="shared" ref="U301:Y301" si="45">SUM(U280:U300)</f>
        <v>#REF!</v>
      </c>
      <c r="V301" s="480" t="e">
        <f t="shared" si="45"/>
        <v>#REF!</v>
      </c>
      <c r="W301" s="480" t="e">
        <f t="shared" si="45"/>
        <v>#REF!</v>
      </c>
      <c r="X301" s="480" t="e">
        <f t="shared" si="45"/>
        <v>#REF!</v>
      </c>
      <c r="Y301" s="480" t="e">
        <f t="shared" si="45"/>
        <v>#REF!</v>
      </c>
    </row>
    <row r="302" spans="19:25" x14ac:dyDescent="0.2">
      <c r="S302" s="479" t="s">
        <v>305</v>
      </c>
      <c r="T302" s="481" t="e">
        <f t="shared" ref="T302:Y302" ca="1" si="46">IF(T301=R158,"ja","nein")</f>
        <v>#REF!</v>
      </c>
      <c r="U302" s="481" t="e">
        <f t="shared" ca="1" si="46"/>
        <v>#REF!</v>
      </c>
      <c r="V302" s="481" t="e">
        <f t="shared" ca="1" si="46"/>
        <v>#REF!</v>
      </c>
      <c r="W302" s="481" t="e">
        <f t="shared" ca="1" si="46"/>
        <v>#REF!</v>
      </c>
      <c r="X302" s="481" t="e">
        <f t="shared" ca="1" si="46"/>
        <v>#REF!</v>
      </c>
      <c r="Y302" s="481" t="e">
        <f t="shared" ca="1" si="46"/>
        <v>#REF!</v>
      </c>
    </row>
    <row r="305" spans="2:25" ht="18" x14ac:dyDescent="0.25">
      <c r="B305" s="516">
        <f>T279</f>
        <v>2023</v>
      </c>
      <c r="T305" s="518">
        <f>U279</f>
        <v>2024</v>
      </c>
      <c r="Y305" s="518">
        <f>V279</f>
        <v>2025</v>
      </c>
    </row>
    <row r="365" spans="2:35" ht="18" x14ac:dyDescent="0.25">
      <c r="B365" s="516">
        <f>B305</f>
        <v>2023</v>
      </c>
      <c r="C365" s="318"/>
      <c r="D365" s="318"/>
      <c r="E365" s="318"/>
      <c r="F365" s="318"/>
      <c r="G365" s="318"/>
      <c r="H365" s="318"/>
      <c r="I365" s="318"/>
      <c r="J365" s="318"/>
      <c r="K365" s="318"/>
      <c r="L365" s="318"/>
      <c r="M365" s="318"/>
      <c r="N365" s="318"/>
      <c r="O365" s="318"/>
      <c r="P365" s="318"/>
      <c r="Q365" s="318"/>
      <c r="R365" s="318"/>
      <c r="S365" s="318"/>
      <c r="T365" s="516">
        <f>T305</f>
        <v>2024</v>
      </c>
      <c r="U365" s="318"/>
      <c r="V365" s="318"/>
      <c r="W365" s="318"/>
      <c r="X365" s="318"/>
      <c r="Y365" s="318"/>
      <c r="Z365" s="318"/>
      <c r="AA365" s="318"/>
      <c r="AB365" s="318"/>
      <c r="AC365" s="318"/>
      <c r="AD365" s="318"/>
      <c r="AE365" s="318"/>
      <c r="AF365" s="318"/>
      <c r="AG365" s="318"/>
      <c r="AH365" s="318"/>
      <c r="AI365" s="516">
        <f>Y305</f>
        <v>2025</v>
      </c>
    </row>
  </sheetData>
  <mergeCells count="46">
    <mergeCell ref="A50:A52"/>
    <mergeCell ref="B23:B27"/>
    <mergeCell ref="B61:B62"/>
    <mergeCell ref="B84:B96"/>
    <mergeCell ref="B63:B65"/>
    <mergeCell ref="B54:B60"/>
    <mergeCell ref="A54:A147"/>
    <mergeCell ref="B137:B141"/>
    <mergeCell ref="B120:B124"/>
    <mergeCell ref="B97:B101"/>
    <mergeCell ref="B125:B129"/>
    <mergeCell ref="B113:B119"/>
    <mergeCell ref="B132:B136"/>
    <mergeCell ref="B102:B106"/>
    <mergeCell ref="B107:B111"/>
    <mergeCell ref="B130:B131"/>
    <mergeCell ref="B76:B83"/>
    <mergeCell ref="B66:B75"/>
    <mergeCell ref="B170:E170"/>
    <mergeCell ref="B159:E159"/>
    <mergeCell ref="B160:E160"/>
    <mergeCell ref="B161:E161"/>
    <mergeCell ref="B142:B147"/>
    <mergeCell ref="B169:E169"/>
    <mergeCell ref="A2:C2"/>
    <mergeCell ref="A12:A48"/>
    <mergeCell ref="B28:B48"/>
    <mergeCell ref="R10:W10"/>
    <mergeCell ref="B17:B22"/>
    <mergeCell ref="B12:B16"/>
    <mergeCell ref="F10:K10"/>
    <mergeCell ref="A8:W8"/>
    <mergeCell ref="W3:W4"/>
    <mergeCell ref="D9:K9"/>
    <mergeCell ref="L10:Q10"/>
    <mergeCell ref="A149:A151"/>
    <mergeCell ref="B149:B151"/>
    <mergeCell ref="B155:E155"/>
    <mergeCell ref="B157:E157"/>
    <mergeCell ref="B158:E158"/>
    <mergeCell ref="B156:E156"/>
    <mergeCell ref="B176:E176"/>
    <mergeCell ref="B177:E177"/>
    <mergeCell ref="B179:E179"/>
    <mergeCell ref="B178:E178"/>
    <mergeCell ref="B171:E171"/>
  </mergeCells>
  <phoneticPr fontId="56" type="noConversion"/>
  <conditionalFormatting sqref="C64">
    <cfRule type="expression" dxfId="3" priority="7" stopIfTrue="1">
      <formula>IF(#REF!="g. A.",1,0)</formula>
    </cfRule>
  </conditionalFormatting>
  <conditionalFormatting sqref="C65">
    <cfRule type="expression" dxfId="2" priority="8" stopIfTrue="1">
      <formula>IF(#REF!="g. A.",1,0)</formula>
    </cfRule>
  </conditionalFormatting>
  <conditionalFormatting sqref="D51">
    <cfRule type="expression" dxfId="1" priority="5" stopIfTrue="1">
      <formula>IF(#REF!="g. A.",1,0)</formula>
    </cfRule>
  </conditionalFormatting>
  <conditionalFormatting sqref="D52">
    <cfRule type="expression" dxfId="0" priority="6" stopIfTrue="1">
      <formula>IF(#REF!="g. A.",1,0)</formula>
    </cfRule>
  </conditionalFormatting>
  <conditionalFormatting sqref="R149:W151 R12:W48 R50:W52 R54:W147">
    <cfRule type="colorScale" priority="1">
      <colorScale>
        <cfvo type="min"/>
        <cfvo type="percentile" val="50"/>
        <cfvo type="max"/>
        <color rgb="FF63BE7B"/>
        <color rgb="FFFFEB84"/>
        <color rgb="FFF8696B"/>
      </colorScale>
    </cfRule>
  </conditionalFormatting>
  <hyperlinks>
    <hyperlink ref="W3:W4" location="INHALT!A1" display="zurück zum Inhalt" xr:uid="{00000000-0004-0000-1A00-000000000000}"/>
  </hyperlinks>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Footer>Seite &amp;P von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8abfdc8-5c70-47bc-b5c4-5e480ea864e2" xsi:nil="true"/>
    <lcf76f155ced4ddcb4097134ff3c332f xmlns="5a71c7c8-cae1-4cfc-8051-e223e34ce2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8" ma:contentTypeDescription="Ein neues Dokument erstellen." ma:contentTypeScope="" ma:versionID="c6fb5b3ed2bcce571e96298bb673a52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01086c80df145c141892f682d6b9565e"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2E92E-8A8D-40DB-ADCD-D2EA5B072877}">
  <ds:schemaRefs>
    <ds:schemaRef ds:uri="http://schemas.microsoft.com/sharepoint/v3/contenttype/forms"/>
  </ds:schemaRefs>
</ds:datastoreItem>
</file>

<file path=customXml/itemProps2.xml><?xml version="1.0" encoding="utf-8"?>
<ds:datastoreItem xmlns:ds="http://schemas.openxmlformats.org/officeDocument/2006/customXml" ds:itemID="{5D69C363-CAD4-468D-B217-C8D6FD38DC20}">
  <ds:schemaRefs>
    <ds:schemaRef ds:uri="http://schemas.microsoft.com/office/2006/metadata/properties"/>
    <ds:schemaRef ds:uri="http://schemas.microsoft.com/office/infopath/2007/PartnerControls"/>
    <ds:schemaRef ds:uri="78abfdc8-5c70-47bc-b5c4-5e480ea864e2"/>
    <ds:schemaRef ds:uri="5a71c7c8-cae1-4cfc-8051-e223e34ce203"/>
  </ds:schemaRefs>
</ds:datastoreItem>
</file>

<file path=customXml/itemProps3.xml><?xml version="1.0" encoding="utf-8"?>
<ds:datastoreItem xmlns:ds="http://schemas.openxmlformats.org/officeDocument/2006/customXml" ds:itemID="{8658D62F-6950-4B34-BBEA-6824CD9E6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1c7c8-cae1-4cfc-8051-e223e34ce203"/>
    <ds:schemaRef ds:uri="78abfdc8-5c70-47bc-b5c4-5e480ea864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12</vt:i4>
      </vt:variant>
    </vt:vector>
  </HeadingPairs>
  <TitlesOfParts>
    <vt:vector size="37" baseType="lpstr">
      <vt:lpstr>Titelseite</vt:lpstr>
      <vt:lpstr>Inhalt</vt:lpstr>
      <vt:lpstr>Stammdaten</vt:lpstr>
      <vt:lpstr>Emissionsfaktoren</vt:lpstr>
      <vt:lpstr>Energie</vt:lpstr>
      <vt:lpstr>Kältemittel</vt:lpstr>
      <vt:lpstr>3.1 Bezogene Güter</vt:lpstr>
      <vt:lpstr>3.1 Wasser</vt:lpstr>
      <vt:lpstr>3.2 Kapitalgüter</vt:lpstr>
      <vt:lpstr>3.4 Transport (vorgelagert)</vt:lpstr>
      <vt:lpstr>3.4 Anreise Dienstleistende</vt:lpstr>
      <vt:lpstr>3.5 Abfall</vt:lpstr>
      <vt:lpstr>Strom - Monate</vt:lpstr>
      <vt:lpstr>Heizenergie - Monate</vt:lpstr>
      <vt:lpstr>Prozessenergie - Monate</vt:lpstr>
      <vt:lpstr>Wasser - Monate</vt:lpstr>
      <vt:lpstr>3.6 Dienstreisen</vt:lpstr>
      <vt:lpstr>3.7 Pendleremissionen_A</vt:lpstr>
      <vt:lpstr>3.7 Pendleremissionen_B</vt:lpstr>
      <vt:lpstr>3.7 Pendleremissionen_C</vt:lpstr>
      <vt:lpstr>3.7 Mobile Arbeit</vt:lpstr>
      <vt:lpstr>3.8 Angemietete Liegenschaften</vt:lpstr>
      <vt:lpstr>3.9 Transport (nachgelagert)</vt:lpstr>
      <vt:lpstr>Datenqualität</vt:lpstr>
      <vt:lpstr>THG-Bilanz</vt:lpstr>
      <vt:lpstr>'3.1 Bezogene Güter'!Druckbereich</vt:lpstr>
      <vt:lpstr>'3.1 Wasser'!Druckbereich</vt:lpstr>
      <vt:lpstr>'3.2 Kapitalgüter'!Druckbereich</vt:lpstr>
      <vt:lpstr>'3.5 Abfall'!Druckbereich</vt:lpstr>
      <vt:lpstr>Energie!Druckbereich</vt:lpstr>
      <vt:lpstr>'Heizenergie - Monate'!Druckbereich</vt:lpstr>
      <vt:lpstr>Kältemittel!Druckbereich</vt:lpstr>
      <vt:lpstr>'Prozessenergie - Monate'!Druckbereich</vt:lpstr>
      <vt:lpstr>Stammdaten!Druckbereich</vt:lpstr>
      <vt:lpstr>'Strom - Monate'!Druckbereich</vt:lpstr>
      <vt:lpstr>'THG-Bilanz'!Druckbereich</vt:lpstr>
      <vt:lpstr>'Wasser - Monate'!Druckbereich</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Mütsch, Markus</cp:lastModifiedBy>
  <cp:revision/>
  <dcterms:created xsi:type="dcterms:W3CDTF">1996-10-17T05:27:31Z</dcterms:created>
  <dcterms:modified xsi:type="dcterms:W3CDTF">2025-02-12T16:26:19Z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MediaServiceImageTags">
    <vt:lpwstr/>
  </property>
</Properties>
</file>