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ieseArbeitsmappe" hidePivotFieldList="1" defaultThemeVersion="124226"/>
  <mc:AlternateContent xmlns:mc="http://schemas.openxmlformats.org/markup-compatibility/2006">
    <mc:Choice Requires="x15">
      <x15ac:absPath xmlns:x15ac="http://schemas.microsoft.com/office/spreadsheetml/2010/11/ac" url="https://bwstiftungde.sharepoint.com/sites/BWS-Klimaschutzstiftung/Freigegebene Dokumente/Programmbereich/Klimaschutz/1.53300.00 Klimaschutz in BW/1.53301.00 Kultureinrichtungen/Ergebnisse/"/>
    </mc:Choice>
  </mc:AlternateContent>
  <xr:revisionPtr revIDLastSave="2" documentId="13_ncr:1_{E7045C0E-4540-41A5-B9E2-36973745FE25}" xr6:coauthVersionLast="47" xr6:coauthVersionMax="47" xr10:uidLastSave="{8B22906B-F880-4E23-97D0-DBF2333F1F09}"/>
  <bookViews>
    <workbookView xWindow="-120" yWindow="-120" windowWidth="29040" windowHeight="15720" tabRatio="837" activeTab="12" xr2:uid="{00000000-000D-0000-FFFF-FFFF00000000}"/>
  </bookViews>
  <sheets>
    <sheet name="Titelseite" sheetId="40" r:id="rId1"/>
    <sheet name="Inhalt" sheetId="3" r:id="rId2"/>
    <sheet name="Stammdaten" sheetId="1" r:id="rId3"/>
    <sheet name="Emissionsfaktoren" sheetId="2" r:id="rId4"/>
    <sheet name="Energie" sheetId="16" r:id="rId5"/>
    <sheet name="Kältemittel" sheetId="28" r:id="rId6"/>
    <sheet name="Abfall" sheetId="6" r:id="rId7"/>
    <sheet name="Bezogene Güter" sheetId="10" r:id="rId8"/>
    <sheet name="Dienstreisen" sheetId="30" r:id="rId9"/>
    <sheet name="Anreise Mitarbeitende" sheetId="43" r:id="rId10"/>
    <sheet name="Anreise Besucher_innen" sheetId="51" r:id="rId11"/>
    <sheet name="Datenqualität" sheetId="41" r:id="rId12"/>
    <sheet name="THG-Bilanz" sheetId="38" r:id="rId13"/>
  </sheets>
  <definedNames>
    <definedName name="_xlnm._FilterDatabase" localSheetId="6" hidden="1">Abfall!$A$29:$P$35</definedName>
    <definedName name="Abfall">#REF!</definedName>
    <definedName name="_xlnm.Print_Area" localSheetId="6">Abfall!$A$1:$Q$35</definedName>
    <definedName name="_xlnm.Print_Area" localSheetId="7">'Bezogene Güter'!$A$1:$N$28</definedName>
    <definedName name="_xlnm.Print_Area" localSheetId="4">Energie!$A$1:$N$43</definedName>
    <definedName name="_xlnm.Print_Area" localSheetId="1">Inhalt!$F$38</definedName>
    <definedName name="_xlnm.Print_Area" localSheetId="5">Kältemittel!$A$1:$J$47</definedName>
    <definedName name="_xlnm.Print_Area" localSheetId="2">Stammdaten!$A$1:$L$36</definedName>
    <definedName name="_xlnm.Print_Area" localSheetId="12">'THG-Bilanz'!$B$1:$R$113</definedName>
    <definedName name="Emissionen">#REF!</definedName>
    <definedName name="Energieeffizienz">#REF!</definedName>
    <definedName name="Heiz_Prozess">#REF!</definedName>
    <definedName name="Material">#REF!</definedName>
    <definedName name="sonstige_Emissionen">#REF!</definedName>
    <definedName name="Strom">#REF!</definedName>
    <definedName name="Wass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43" l="1"/>
  <c r="F29" i="43"/>
  <c r="H29" i="43"/>
  <c r="J29" i="43"/>
  <c r="L29" i="43"/>
  <c r="N29" i="43"/>
  <c r="F30" i="43"/>
  <c r="H30" i="43"/>
  <c r="J30" i="43"/>
  <c r="L30" i="43"/>
  <c r="N30" i="43"/>
  <c r="F31" i="43"/>
  <c r="H31" i="43"/>
  <c r="J31" i="43"/>
  <c r="L31" i="43"/>
  <c r="N31" i="43"/>
  <c r="F32" i="43"/>
  <c r="H32" i="43"/>
  <c r="J32" i="43"/>
  <c r="L32" i="43"/>
  <c r="N32" i="43"/>
  <c r="F33" i="43"/>
  <c r="H33" i="43"/>
  <c r="J33" i="43"/>
  <c r="L33" i="43"/>
  <c r="H28" i="43"/>
  <c r="J28" i="43"/>
  <c r="L28" i="43"/>
  <c r="F28" i="43"/>
  <c r="D33" i="43"/>
  <c r="D29" i="43"/>
  <c r="D30" i="43"/>
  <c r="D31" i="43"/>
  <c r="D32" i="43"/>
  <c r="F72" i="38"/>
  <c r="L72" i="38" s="1" a="1"/>
  <c r="L72" i="38" s="1"/>
  <c r="G72" i="38"/>
  <c r="M72" i="38" s="1" a="1"/>
  <c r="M72" i="38" s="1"/>
  <c r="H72" i="38"/>
  <c r="N72" i="38" s="1" a="1"/>
  <c r="N72" i="38" s="1"/>
  <c r="I72" i="38"/>
  <c r="O72" i="38" s="1" a="1"/>
  <c r="O72" i="38" s="1"/>
  <c r="J72" i="38"/>
  <c r="P72" i="38" s="1" a="1"/>
  <c r="P72" i="38" s="1"/>
  <c r="K72" i="38"/>
  <c r="Q72" i="38" s="1" a="1"/>
  <c r="Q72" i="38" s="1"/>
  <c r="F73" i="38"/>
  <c r="L73" i="38" s="1" a="1"/>
  <c r="L73" i="38" s="1"/>
  <c r="G73" i="38"/>
  <c r="M73" i="38" s="1" a="1"/>
  <c r="M73" i="38" s="1"/>
  <c r="H73" i="38"/>
  <c r="N73" i="38" s="1" a="1"/>
  <c r="N73" i="38" s="1"/>
  <c r="I73" i="38"/>
  <c r="O73" i="38" s="1" a="1"/>
  <c r="O73" i="38" s="1"/>
  <c r="J73" i="38"/>
  <c r="P73" i="38" s="1" a="1"/>
  <c r="P73" i="38" s="1"/>
  <c r="K73" i="38"/>
  <c r="Q73" i="38" s="1" a="1"/>
  <c r="Q73" i="38" s="1"/>
  <c r="F74" i="38"/>
  <c r="L74" i="38" s="1" a="1"/>
  <c r="L74" i="38" s="1"/>
  <c r="G74" i="38"/>
  <c r="M74" i="38" s="1" a="1"/>
  <c r="M74" i="38" s="1"/>
  <c r="H74" i="38"/>
  <c r="N74" i="38" s="1" a="1"/>
  <c r="N74" i="38" s="1"/>
  <c r="I74" i="38"/>
  <c r="O74" i="38" s="1" a="1"/>
  <c r="O74" i="38" s="1"/>
  <c r="J74" i="38"/>
  <c r="P74" i="38" s="1" a="1"/>
  <c r="P74" i="38" s="1"/>
  <c r="K74" i="38"/>
  <c r="Q74" i="38" s="1" a="1"/>
  <c r="Q74" i="38" s="1"/>
  <c r="I13" i="28"/>
  <c r="H21" i="28"/>
  <c r="H20" i="28"/>
  <c r="H19" i="28"/>
  <c r="H18" i="28"/>
  <c r="H17" i="28"/>
  <c r="H16" i="28"/>
  <c r="H15" i="28"/>
  <c r="H14" i="28"/>
  <c r="H13" i="28"/>
  <c r="F13" i="38"/>
  <c r="L13" i="38" s="1" a="1"/>
  <c r="L13" i="38" s="1"/>
  <c r="J29" i="51"/>
  <c r="L29" i="51"/>
  <c r="N29" i="51"/>
  <c r="F30" i="51"/>
  <c r="H30" i="51"/>
  <c r="J30" i="51"/>
  <c r="L30" i="51"/>
  <c r="N30" i="51"/>
  <c r="F31" i="51"/>
  <c r="H31" i="51"/>
  <c r="J31" i="51"/>
  <c r="L31" i="51"/>
  <c r="N31" i="51"/>
  <c r="F32" i="51"/>
  <c r="H32" i="51"/>
  <c r="J32" i="51"/>
  <c r="L32" i="51"/>
  <c r="N32" i="51"/>
  <c r="F33" i="51"/>
  <c r="H33" i="51"/>
  <c r="J33" i="51"/>
  <c r="L33" i="51"/>
  <c r="N33" i="51"/>
  <c r="J28" i="51"/>
  <c r="L28" i="51"/>
  <c r="N28" i="51"/>
  <c r="E25" i="51"/>
  <c r="F25" i="51"/>
  <c r="G25" i="51"/>
  <c r="H25" i="51"/>
  <c r="I25" i="51"/>
  <c r="J25" i="51"/>
  <c r="K25" i="51"/>
  <c r="L25" i="51"/>
  <c r="M25" i="51"/>
  <c r="N25" i="51"/>
  <c r="O25" i="51"/>
  <c r="D17" i="51"/>
  <c r="D29" i="51" s="1"/>
  <c r="D25" i="51"/>
  <c r="N17" i="51"/>
  <c r="L17" i="51"/>
  <c r="J17" i="51"/>
  <c r="H17" i="51"/>
  <c r="H29" i="51" s="1"/>
  <c r="F17" i="51"/>
  <c r="F29" i="51" s="1"/>
  <c r="D13" i="51"/>
  <c r="F13" i="51" s="1"/>
  <c r="H13" i="51" s="1"/>
  <c r="C5" i="51"/>
  <c r="C4" i="51"/>
  <c r="I14" i="28"/>
  <c r="F75" i="38"/>
  <c r="L75" i="38" s="1" a="1"/>
  <c r="L75" i="38" s="1"/>
  <c r="G75" i="38"/>
  <c r="M75" i="38" s="1" a="1"/>
  <c r="M75" i="38" s="1"/>
  <c r="H75" i="38"/>
  <c r="N75" i="38" s="1" a="1"/>
  <c r="N75" i="38" s="1"/>
  <c r="I75" i="38"/>
  <c r="O75" i="38" s="1" a="1"/>
  <c r="O75" i="38" s="1"/>
  <c r="J75" i="38"/>
  <c r="P75" i="38" s="1" a="1"/>
  <c r="P75" i="38" s="1"/>
  <c r="K75" i="38"/>
  <c r="Q75" i="38" s="1" a="1"/>
  <c r="Q75" i="38" s="1"/>
  <c r="F76" i="38"/>
  <c r="L76" i="38" s="1" a="1"/>
  <c r="L76" i="38" s="1"/>
  <c r="G76" i="38"/>
  <c r="M76" i="38" s="1" a="1"/>
  <c r="M76" i="38" s="1"/>
  <c r="H76" i="38"/>
  <c r="N76" i="38" s="1" a="1"/>
  <c r="N76" i="38" s="1"/>
  <c r="I76" i="38"/>
  <c r="O76" i="38" s="1" a="1"/>
  <c r="O76" i="38" s="1"/>
  <c r="J76" i="38"/>
  <c r="P76" i="38" s="1" a="1"/>
  <c r="P76" i="38" s="1"/>
  <c r="K76" i="38"/>
  <c r="Q76" i="38" s="1" a="1"/>
  <c r="Q76" i="38" s="1"/>
  <c r="F77" i="38"/>
  <c r="L77" i="38" s="1" a="1"/>
  <c r="L77" i="38" s="1"/>
  <c r="G77" i="38"/>
  <c r="M77" i="38" s="1" a="1"/>
  <c r="M77" i="38" s="1"/>
  <c r="H77" i="38"/>
  <c r="N77" i="38" s="1" a="1"/>
  <c r="N77" i="38" s="1"/>
  <c r="I77" i="38"/>
  <c r="O77" i="38" s="1" a="1"/>
  <c r="O77" i="38" s="1"/>
  <c r="J77" i="38"/>
  <c r="P77" i="38" s="1" a="1"/>
  <c r="P77" i="38" s="1"/>
  <c r="K77" i="38"/>
  <c r="Q77" i="38" s="1" a="1"/>
  <c r="Q77" i="38" s="1"/>
  <c r="F78" i="38"/>
  <c r="L78" i="38" s="1" a="1"/>
  <c r="L78" i="38" s="1"/>
  <c r="G78" i="38"/>
  <c r="M78" i="38" s="1" a="1"/>
  <c r="M78" i="38" s="1"/>
  <c r="H78" i="38"/>
  <c r="N78" i="38" s="1" a="1"/>
  <c r="N78" i="38" s="1"/>
  <c r="I78" i="38"/>
  <c r="O78" i="38" s="1" a="1"/>
  <c r="O78" i="38" s="1"/>
  <c r="J78" i="38"/>
  <c r="P78" i="38" s="1" a="1"/>
  <c r="P78" i="38" s="1"/>
  <c r="K78" i="38"/>
  <c r="Q78" i="38" s="1" a="1"/>
  <c r="Q78" i="38" s="1"/>
  <c r="F79" i="38"/>
  <c r="L79" i="38" s="1" a="1"/>
  <c r="L79" i="38" s="1"/>
  <c r="G79" i="38"/>
  <c r="M79" i="38" s="1" a="1"/>
  <c r="M79" i="38" s="1"/>
  <c r="H79" i="38"/>
  <c r="N79" i="38" s="1" a="1"/>
  <c r="N79" i="38" s="1"/>
  <c r="I79" i="38"/>
  <c r="O79" i="38" s="1" a="1"/>
  <c r="O79" i="38" s="1"/>
  <c r="J79" i="38"/>
  <c r="P79" i="38" s="1" a="1"/>
  <c r="P79" i="38" s="1"/>
  <c r="K79" i="38"/>
  <c r="Q79" i="38" s="1" a="1"/>
  <c r="Q79" i="38" s="1"/>
  <c r="F61" i="38"/>
  <c r="L61" i="38" s="1" a="1"/>
  <c r="L61" i="38" s="1"/>
  <c r="G61" i="38"/>
  <c r="M61" i="38" s="1" a="1"/>
  <c r="M61" i="38" s="1"/>
  <c r="H61" i="38"/>
  <c r="N61" i="38" s="1" a="1"/>
  <c r="N61" i="38" s="1"/>
  <c r="I61" i="38"/>
  <c r="O61" i="38" s="1" a="1"/>
  <c r="O61" i="38" s="1"/>
  <c r="J61" i="38"/>
  <c r="P61" i="38" s="1" a="1"/>
  <c r="P61" i="38" s="1"/>
  <c r="K61" i="38"/>
  <c r="Q61" i="38" s="1" a="1"/>
  <c r="Q61" i="38" s="1"/>
  <c r="F62" i="38"/>
  <c r="L62" i="38" s="1" a="1"/>
  <c r="L62" i="38" s="1"/>
  <c r="G62" i="38"/>
  <c r="M62" i="38" s="1" a="1"/>
  <c r="M62" i="38" s="1"/>
  <c r="H62" i="38"/>
  <c r="N62" i="38" s="1" a="1"/>
  <c r="N62" i="38" s="1"/>
  <c r="I62" i="38"/>
  <c r="O62" i="38" s="1" a="1"/>
  <c r="O62" i="38" s="1"/>
  <c r="J62" i="38"/>
  <c r="P62" i="38" s="1" a="1"/>
  <c r="P62" i="38" s="1"/>
  <c r="K62" i="38"/>
  <c r="Q62" i="38" s="1" a="1"/>
  <c r="Q62" i="38" s="1"/>
  <c r="F63" i="38"/>
  <c r="L63" i="38" s="1" a="1"/>
  <c r="L63" i="38" s="1"/>
  <c r="G63" i="38"/>
  <c r="M63" i="38" s="1" a="1"/>
  <c r="M63" i="38" s="1"/>
  <c r="H63" i="38"/>
  <c r="N63" i="38" s="1" a="1"/>
  <c r="N63" i="38" s="1"/>
  <c r="I63" i="38"/>
  <c r="O63" i="38" s="1" a="1"/>
  <c r="O63" i="38" s="1"/>
  <c r="J63" i="38"/>
  <c r="P63" i="38" s="1" a="1"/>
  <c r="P63" i="38" s="1"/>
  <c r="K63" i="38"/>
  <c r="Q63" i="38" s="1" a="1"/>
  <c r="Q63" i="38" s="1"/>
  <c r="F64" i="38"/>
  <c r="L64" i="38" s="1" a="1"/>
  <c r="L64" i="38" s="1"/>
  <c r="G64" i="38"/>
  <c r="M64" i="38" s="1" a="1"/>
  <c r="M64" i="38" s="1"/>
  <c r="H64" i="38"/>
  <c r="N64" i="38" s="1" a="1"/>
  <c r="N64" i="38" s="1"/>
  <c r="I64" i="38"/>
  <c r="O64" i="38" s="1" a="1"/>
  <c r="O64" i="38" s="1"/>
  <c r="J64" i="38"/>
  <c r="P64" i="38" s="1" a="1"/>
  <c r="P64" i="38" s="1"/>
  <c r="K64" i="38"/>
  <c r="Q64" i="38" s="1" a="1"/>
  <c r="Q64" i="38" s="1"/>
  <c r="F65" i="38"/>
  <c r="L65" i="38" s="1" a="1"/>
  <c r="L65" i="38" s="1"/>
  <c r="G65" i="38"/>
  <c r="M65" i="38" s="1" a="1"/>
  <c r="M65" i="38" s="1"/>
  <c r="H65" i="38"/>
  <c r="N65" i="38" s="1" a="1"/>
  <c r="N65" i="38" s="1"/>
  <c r="I65" i="38"/>
  <c r="O65" i="38" s="1" a="1"/>
  <c r="O65" i="38" s="1"/>
  <c r="J65" i="38"/>
  <c r="P65" i="38" s="1" a="1"/>
  <c r="P65" i="38" s="1"/>
  <c r="K65" i="38"/>
  <c r="Q65" i="38" s="1" a="1"/>
  <c r="Q65" i="38" s="1"/>
  <c r="F66" i="38"/>
  <c r="L66" i="38" s="1" a="1"/>
  <c r="L66" i="38" s="1"/>
  <c r="G66" i="38"/>
  <c r="M66" i="38" s="1" a="1"/>
  <c r="M66" i="38" s="1"/>
  <c r="H66" i="38"/>
  <c r="N66" i="38" s="1" a="1"/>
  <c r="N66" i="38" s="1"/>
  <c r="I66" i="38"/>
  <c r="O66" i="38" s="1" a="1"/>
  <c r="O66" i="38" s="1"/>
  <c r="J66" i="38"/>
  <c r="P66" i="38" s="1" a="1"/>
  <c r="P66" i="38" s="1"/>
  <c r="K66" i="38"/>
  <c r="Q66" i="38" s="1" a="1"/>
  <c r="Q66" i="38" s="1"/>
  <c r="M92" i="38" a="1"/>
  <c r="M92" i="38" s="1"/>
  <c r="N92" i="38" a="1"/>
  <c r="N92" i="38" s="1"/>
  <c r="O92" i="38" a="1"/>
  <c r="O92" i="38" s="1"/>
  <c r="P92" i="38" a="1"/>
  <c r="P92" i="38" s="1"/>
  <c r="Q92" i="38" a="1"/>
  <c r="Q92" i="38" s="1"/>
  <c r="M93" i="38" a="1"/>
  <c r="M93" i="38" s="1"/>
  <c r="N93" i="38" a="1"/>
  <c r="N93" i="38" s="1"/>
  <c r="O93" i="38" a="1"/>
  <c r="O93" i="38" s="1"/>
  <c r="P93" i="38" a="1"/>
  <c r="P93" i="38" s="1"/>
  <c r="Q93" i="38" a="1"/>
  <c r="Q93" i="38" s="1"/>
  <c r="M95" i="38" a="1"/>
  <c r="M95" i="38" s="1"/>
  <c r="N95" i="38" a="1"/>
  <c r="N95" i="38" s="1"/>
  <c r="O95" i="38" a="1"/>
  <c r="O95" i="38" s="1"/>
  <c r="P95" i="38" a="1"/>
  <c r="P95" i="38" s="1"/>
  <c r="Q95" i="38" a="1"/>
  <c r="Q95" i="38" s="1"/>
  <c r="M96" i="38" a="1"/>
  <c r="M96" i="38" s="1"/>
  <c r="N96" i="38" a="1"/>
  <c r="N96" i="38" s="1"/>
  <c r="O96" i="38" a="1"/>
  <c r="O96" i="38" s="1"/>
  <c r="P96" i="38" a="1"/>
  <c r="P96" i="38" s="1"/>
  <c r="Q96" i="38" a="1"/>
  <c r="Q96" i="38" s="1"/>
  <c r="M97" i="38" a="1"/>
  <c r="M97" i="38" s="1"/>
  <c r="N97" i="38" a="1"/>
  <c r="N97" i="38" s="1"/>
  <c r="O97" i="38" a="1"/>
  <c r="O97" i="38" s="1"/>
  <c r="P97" i="38" a="1"/>
  <c r="P97" i="38" s="1"/>
  <c r="Q97" i="38" a="1"/>
  <c r="Q97" i="38" s="1"/>
  <c r="M98" i="38" a="1"/>
  <c r="M98" i="38" s="1"/>
  <c r="N98" i="38" a="1"/>
  <c r="N98" i="38"/>
  <c r="O98" i="38" a="1"/>
  <c r="O98" i="38" s="1"/>
  <c r="P98" i="38" a="1"/>
  <c r="P98" i="38" s="1"/>
  <c r="Q98" i="38" a="1"/>
  <c r="Q98" i="38" s="1"/>
  <c r="M99" i="38" a="1"/>
  <c r="M99" i="38" s="1"/>
  <c r="N99" i="38" a="1"/>
  <c r="N99" i="38" s="1"/>
  <c r="O99" i="38" a="1"/>
  <c r="O99" i="38" s="1"/>
  <c r="P99" i="38" a="1"/>
  <c r="P99" i="38" s="1"/>
  <c r="Q99" i="38" a="1"/>
  <c r="Q99" i="38" s="1"/>
  <c r="L99" i="38" a="1"/>
  <c r="L99" i="38" s="1"/>
  <c r="L98" i="38" a="1"/>
  <c r="L98" i="38" s="1"/>
  <c r="L97" i="38" a="1"/>
  <c r="L97" i="38" s="1"/>
  <c r="L96" i="38" a="1"/>
  <c r="L96" i="38" s="1"/>
  <c r="L95" i="38" a="1"/>
  <c r="L95" i="38" s="1"/>
  <c r="L93" i="38" a="1"/>
  <c r="L93" i="38" s="1"/>
  <c r="L92" i="38" a="1"/>
  <c r="L92" i="38" s="1"/>
  <c r="C13" i="10"/>
  <c r="D32" i="51" l="1"/>
  <c r="F28" i="51"/>
  <c r="D31" i="51"/>
  <c r="D28" i="51"/>
  <c r="D30" i="51"/>
  <c r="D33" i="51"/>
  <c r="H28" i="51"/>
  <c r="D27" i="51"/>
  <c r="J13" i="51"/>
  <c r="H27" i="51"/>
  <c r="F27" i="51"/>
  <c r="D33" i="30"/>
  <c r="D18" i="30"/>
  <c r="D13" i="6"/>
  <c r="J27" i="51" l="1"/>
  <c r="L13" i="51"/>
  <c r="C8" i="16"/>
  <c r="F14" i="38"/>
  <c r="L14" i="38" s="1" a="1"/>
  <c r="L14" i="38" s="1"/>
  <c r="G14" i="38"/>
  <c r="M14" i="38" s="1" a="1"/>
  <c r="M14" i="38" s="1"/>
  <c r="H14" i="38"/>
  <c r="N14" i="38" s="1" a="1"/>
  <c r="N14" i="38" s="1"/>
  <c r="I14" i="38"/>
  <c r="O14" i="38" s="1" a="1"/>
  <c r="O14" i="38" s="1"/>
  <c r="J14" i="38"/>
  <c r="P14" i="38" s="1" a="1"/>
  <c r="P14" i="38" s="1"/>
  <c r="K14" i="38"/>
  <c r="Q14" i="38" s="1" a="1"/>
  <c r="Q14" i="38" s="1"/>
  <c r="F15" i="38"/>
  <c r="G15" i="38"/>
  <c r="H15" i="38"/>
  <c r="I15" i="38"/>
  <c r="J15" i="38"/>
  <c r="K15" i="38"/>
  <c r="F16" i="38"/>
  <c r="L16" i="38" s="1" a="1"/>
  <c r="L16" i="38" s="1"/>
  <c r="G16" i="38"/>
  <c r="M16" i="38" s="1" a="1"/>
  <c r="M16" i="38" s="1"/>
  <c r="H16" i="38"/>
  <c r="N16" i="38" s="1" a="1"/>
  <c r="N16" i="38" s="1"/>
  <c r="I16" i="38"/>
  <c r="O16" i="38" s="1" a="1"/>
  <c r="O16" i="38" s="1"/>
  <c r="J16" i="38"/>
  <c r="P16" i="38" s="1" a="1"/>
  <c r="P16" i="38" s="1"/>
  <c r="K16" i="38"/>
  <c r="Q16" i="38" s="1" a="1"/>
  <c r="Q16" i="38" s="1"/>
  <c r="F17" i="38"/>
  <c r="L17" i="38" s="1" a="1"/>
  <c r="L17" i="38" s="1"/>
  <c r="G17" i="38"/>
  <c r="M17" i="38" s="1" a="1"/>
  <c r="M17" i="38" s="1"/>
  <c r="H17" i="38"/>
  <c r="N17" i="38" s="1" a="1"/>
  <c r="N17" i="38" s="1"/>
  <c r="I17" i="38"/>
  <c r="O17" i="38" s="1" a="1"/>
  <c r="O17" i="38" s="1"/>
  <c r="J17" i="38"/>
  <c r="P17" i="38" s="1" a="1"/>
  <c r="P17" i="38" s="1"/>
  <c r="K17" i="38"/>
  <c r="Q17" i="38" s="1" a="1"/>
  <c r="Q17" i="38" s="1"/>
  <c r="F18" i="38"/>
  <c r="L18" i="38" s="1" a="1"/>
  <c r="L18" i="38" s="1"/>
  <c r="G18" i="38"/>
  <c r="M18" i="38" s="1" a="1"/>
  <c r="M18" i="38" s="1"/>
  <c r="H18" i="38"/>
  <c r="N18" i="38" s="1" a="1"/>
  <c r="N18" i="38" s="1"/>
  <c r="I18" i="38"/>
  <c r="O18" i="38" s="1" a="1"/>
  <c r="O18" i="38" s="1"/>
  <c r="J18" i="38"/>
  <c r="P18" i="38" s="1" a="1"/>
  <c r="P18" i="38" s="1"/>
  <c r="K18" i="38"/>
  <c r="Q18" i="38" s="1" a="1"/>
  <c r="Q18" i="38" s="1"/>
  <c r="F19" i="38"/>
  <c r="L19" i="38" s="1" a="1"/>
  <c r="L19" i="38" s="1"/>
  <c r="G19" i="38"/>
  <c r="M19" i="38" s="1" a="1"/>
  <c r="M19" i="38" s="1"/>
  <c r="H19" i="38"/>
  <c r="N19" i="38" s="1" a="1"/>
  <c r="N19" i="38" s="1"/>
  <c r="I19" i="38"/>
  <c r="O19" i="38" s="1" a="1"/>
  <c r="O19" i="38" s="1"/>
  <c r="J19" i="38"/>
  <c r="P19" i="38" s="1" a="1"/>
  <c r="P19" i="38" s="1"/>
  <c r="K19" i="38"/>
  <c r="Q19" i="38" s="1" a="1"/>
  <c r="Q19" i="38" s="1"/>
  <c r="F20" i="38"/>
  <c r="L20" i="38" s="1" a="1"/>
  <c r="L20" i="38" s="1"/>
  <c r="G20" i="38"/>
  <c r="M20" i="38" s="1" a="1"/>
  <c r="M20" i="38" s="1"/>
  <c r="H20" i="38"/>
  <c r="N20" i="38" s="1" a="1"/>
  <c r="N20" i="38" s="1"/>
  <c r="I20" i="38"/>
  <c r="O20" i="38" s="1" a="1"/>
  <c r="O20" i="38" s="1"/>
  <c r="J20" i="38"/>
  <c r="P20" i="38" s="1" a="1"/>
  <c r="P20" i="38" s="1"/>
  <c r="K20" i="38"/>
  <c r="Q20" i="38" s="1" a="1"/>
  <c r="Q20" i="38" s="1"/>
  <c r="F21" i="38"/>
  <c r="L21" i="38" s="1" a="1"/>
  <c r="L21" i="38" s="1"/>
  <c r="G21" i="38"/>
  <c r="M21" i="38" s="1" a="1"/>
  <c r="M21" i="38" s="1"/>
  <c r="H21" i="38"/>
  <c r="N21" i="38" s="1" a="1"/>
  <c r="N21" i="38" s="1"/>
  <c r="I21" i="38"/>
  <c r="O21" i="38" s="1" a="1"/>
  <c r="O21" i="38" s="1"/>
  <c r="J21" i="38"/>
  <c r="P21" i="38" s="1" a="1"/>
  <c r="P21" i="38" s="1"/>
  <c r="K21" i="38"/>
  <c r="Q21" i="38" s="1" a="1"/>
  <c r="Q21" i="38" s="1"/>
  <c r="F22" i="38"/>
  <c r="L22" i="38" s="1" a="1"/>
  <c r="L22" i="38" s="1"/>
  <c r="G22" i="38"/>
  <c r="M22" i="38" s="1" a="1"/>
  <c r="M22" i="38" s="1"/>
  <c r="H22" i="38"/>
  <c r="N22" i="38" s="1" a="1"/>
  <c r="N22" i="38" s="1"/>
  <c r="I22" i="38"/>
  <c r="O22" i="38" s="1" a="1"/>
  <c r="O22" i="38" s="1"/>
  <c r="J22" i="38"/>
  <c r="P22" i="38" s="1" a="1"/>
  <c r="P22" i="38" s="1"/>
  <c r="K22" i="38"/>
  <c r="Q22" i="38" s="1" a="1"/>
  <c r="Q22" i="38" s="1"/>
  <c r="F23" i="38"/>
  <c r="L23" i="38" s="1" a="1"/>
  <c r="L23" i="38" s="1"/>
  <c r="G23" i="38"/>
  <c r="M23" i="38" s="1" a="1"/>
  <c r="M23" i="38" s="1"/>
  <c r="H23" i="38"/>
  <c r="N23" i="38" s="1" a="1"/>
  <c r="N23" i="38" s="1"/>
  <c r="I23" i="38"/>
  <c r="O23" i="38" s="1" a="1"/>
  <c r="O23" i="38" s="1"/>
  <c r="J23" i="38"/>
  <c r="P23" i="38" s="1" a="1"/>
  <c r="P23" i="38" s="1"/>
  <c r="K23" i="38"/>
  <c r="Q23" i="38" s="1" a="1"/>
  <c r="Q23" i="38" s="1"/>
  <c r="F24" i="38"/>
  <c r="L24" i="38" s="1" a="1"/>
  <c r="L24" i="38" s="1"/>
  <c r="G24" i="38"/>
  <c r="M24" i="38" s="1" a="1"/>
  <c r="M24" i="38" s="1"/>
  <c r="H24" i="38"/>
  <c r="N24" i="38" s="1" a="1"/>
  <c r="N24" i="38" s="1"/>
  <c r="I24" i="38"/>
  <c r="O24" i="38" s="1" a="1"/>
  <c r="O24" i="38" s="1"/>
  <c r="J24" i="38"/>
  <c r="P24" i="38" s="1" a="1"/>
  <c r="P24" i="38" s="1"/>
  <c r="K24" i="38"/>
  <c r="Q24" i="38" s="1" a="1"/>
  <c r="Q24" i="38" s="1"/>
  <c r="F25" i="38"/>
  <c r="L25" i="38" s="1" a="1"/>
  <c r="L25" i="38" s="1"/>
  <c r="G25" i="38"/>
  <c r="M25" i="38" s="1" a="1"/>
  <c r="M25" i="38" s="1"/>
  <c r="H25" i="38"/>
  <c r="N25" i="38" s="1" a="1"/>
  <c r="N25" i="38" s="1"/>
  <c r="I25" i="38"/>
  <c r="O25" i="38" s="1" a="1"/>
  <c r="O25" i="38" s="1"/>
  <c r="J25" i="38"/>
  <c r="P25" i="38" s="1" a="1"/>
  <c r="P25" i="38" s="1"/>
  <c r="K25" i="38"/>
  <c r="Q25" i="38" s="1" a="1"/>
  <c r="Q25" i="38" s="1"/>
  <c r="F26" i="38"/>
  <c r="L26" i="38" s="1" a="1"/>
  <c r="L26" i="38" s="1"/>
  <c r="G26" i="38"/>
  <c r="M26" i="38" s="1" a="1"/>
  <c r="M26" i="38" s="1"/>
  <c r="H26" i="38"/>
  <c r="N26" i="38" s="1" a="1"/>
  <c r="N26" i="38" s="1"/>
  <c r="I26" i="38"/>
  <c r="O26" i="38" s="1" a="1"/>
  <c r="O26" i="38" s="1"/>
  <c r="J26" i="38"/>
  <c r="P26" i="38" s="1" a="1"/>
  <c r="P26" i="38" s="1"/>
  <c r="K26" i="38"/>
  <c r="Q26" i="38" s="1" a="1"/>
  <c r="Q26" i="38" s="1"/>
  <c r="F27" i="38"/>
  <c r="L27" i="38" s="1" a="1"/>
  <c r="L27" i="38" s="1"/>
  <c r="G27" i="38"/>
  <c r="M27" i="38" s="1" a="1"/>
  <c r="M27" i="38" s="1"/>
  <c r="H27" i="38"/>
  <c r="N27" i="38" s="1" a="1"/>
  <c r="N27" i="38" s="1"/>
  <c r="I27" i="38"/>
  <c r="O27" i="38" s="1" a="1"/>
  <c r="O27" i="38" s="1"/>
  <c r="J27" i="38"/>
  <c r="P27" i="38" s="1" a="1"/>
  <c r="P27" i="38" s="1"/>
  <c r="K27" i="38"/>
  <c r="Q27" i="38" s="1" a="1"/>
  <c r="Q27" i="38" s="1"/>
  <c r="F28" i="38"/>
  <c r="L28" i="38" s="1" a="1"/>
  <c r="L28" i="38" s="1"/>
  <c r="G28" i="38"/>
  <c r="M28" i="38" s="1" a="1"/>
  <c r="M28" i="38" s="1"/>
  <c r="H28" i="38"/>
  <c r="N28" i="38" s="1" a="1"/>
  <c r="N28" i="38" s="1"/>
  <c r="I28" i="38"/>
  <c r="O28" i="38" s="1" a="1"/>
  <c r="O28" i="38" s="1"/>
  <c r="J28" i="38"/>
  <c r="P28" i="38" s="1" a="1"/>
  <c r="P28" i="38" s="1"/>
  <c r="K28" i="38"/>
  <c r="Q28" i="38" s="1" a="1"/>
  <c r="Q28" i="38" s="1"/>
  <c r="F29" i="38"/>
  <c r="L29" i="38" s="1" a="1"/>
  <c r="L29" i="38" s="1"/>
  <c r="G29" i="38"/>
  <c r="M29" i="38" s="1" a="1"/>
  <c r="M29" i="38" s="1"/>
  <c r="H29" i="38"/>
  <c r="N29" i="38" s="1" a="1"/>
  <c r="N29" i="38" s="1"/>
  <c r="I29" i="38"/>
  <c r="O29" i="38" s="1" a="1"/>
  <c r="O29" i="38" s="1"/>
  <c r="J29" i="38"/>
  <c r="P29" i="38" s="1" a="1"/>
  <c r="P29" i="38" s="1"/>
  <c r="K29" i="38"/>
  <c r="Q29" i="38" s="1" a="1"/>
  <c r="Q29" i="38" s="1"/>
  <c r="F30" i="38"/>
  <c r="L30" i="38" s="1" a="1"/>
  <c r="L30" i="38" s="1"/>
  <c r="G30" i="38"/>
  <c r="M30" i="38" s="1" a="1"/>
  <c r="M30" i="38" s="1"/>
  <c r="H30" i="38"/>
  <c r="N30" i="38" s="1" a="1"/>
  <c r="N30" i="38" s="1"/>
  <c r="I30" i="38"/>
  <c r="O30" i="38" s="1" a="1"/>
  <c r="O30" i="38" s="1"/>
  <c r="J30" i="38"/>
  <c r="P30" i="38" s="1" a="1"/>
  <c r="P30" i="38" s="1"/>
  <c r="K30" i="38"/>
  <c r="Q30" i="38" s="1" a="1"/>
  <c r="Q30" i="38" s="1"/>
  <c r="F31" i="38"/>
  <c r="L31" i="38" s="1" a="1"/>
  <c r="L31" i="38" s="1"/>
  <c r="G31" i="38"/>
  <c r="M31" i="38" s="1" a="1"/>
  <c r="M31" i="38" s="1"/>
  <c r="H31" i="38"/>
  <c r="N31" i="38" s="1" a="1"/>
  <c r="N31" i="38" s="1"/>
  <c r="I31" i="38"/>
  <c r="O31" i="38" s="1" a="1"/>
  <c r="O31" i="38" s="1"/>
  <c r="J31" i="38"/>
  <c r="P31" i="38" s="1" a="1"/>
  <c r="P31" i="38" s="1"/>
  <c r="K31" i="38"/>
  <c r="Q31" i="38" s="1" a="1"/>
  <c r="Q31" i="38" s="1"/>
  <c r="F32" i="38"/>
  <c r="L32" i="38" s="1" a="1"/>
  <c r="L32" i="38" s="1"/>
  <c r="G32" i="38"/>
  <c r="M32" i="38" s="1" a="1"/>
  <c r="M32" i="38" s="1"/>
  <c r="H32" i="38"/>
  <c r="N32" i="38" s="1" a="1"/>
  <c r="N32" i="38" s="1"/>
  <c r="I32" i="38"/>
  <c r="O32" i="38" s="1" a="1"/>
  <c r="O32" i="38" s="1"/>
  <c r="J32" i="38"/>
  <c r="P32" i="38" s="1" a="1"/>
  <c r="P32" i="38" s="1"/>
  <c r="K32" i="38"/>
  <c r="Q32" i="38" s="1" a="1"/>
  <c r="Q32" i="38" s="1"/>
  <c r="F33" i="38"/>
  <c r="L33" i="38" s="1" a="1"/>
  <c r="L33" i="38" s="1"/>
  <c r="G33" i="38"/>
  <c r="M33" i="38" s="1" a="1"/>
  <c r="M33" i="38" s="1"/>
  <c r="H33" i="38"/>
  <c r="N33" i="38" s="1" a="1"/>
  <c r="N33" i="38" s="1"/>
  <c r="I33" i="38"/>
  <c r="O33" i="38" s="1" a="1"/>
  <c r="O33" i="38" s="1"/>
  <c r="J33" i="38"/>
  <c r="P33" i="38" s="1" a="1"/>
  <c r="P33" i="38" s="1"/>
  <c r="K33" i="38"/>
  <c r="Q33" i="38" s="1" a="1"/>
  <c r="Q33" i="38" s="1"/>
  <c r="F34" i="38"/>
  <c r="L34" i="38" s="1" a="1"/>
  <c r="L34" i="38" s="1"/>
  <c r="G34" i="38"/>
  <c r="M34" i="38" s="1" a="1"/>
  <c r="M34" i="38" s="1"/>
  <c r="H34" i="38"/>
  <c r="N34" i="38" s="1" a="1"/>
  <c r="N34" i="38" s="1"/>
  <c r="I34" i="38"/>
  <c r="O34" i="38" s="1" a="1"/>
  <c r="O34" i="38" s="1"/>
  <c r="J34" i="38"/>
  <c r="P34" i="38" s="1" a="1"/>
  <c r="P34" i="38" s="1"/>
  <c r="K34" i="38"/>
  <c r="Q34" i="38" s="1" a="1"/>
  <c r="Q34" i="38" s="1"/>
  <c r="F35" i="38"/>
  <c r="L35" i="38" s="1" a="1"/>
  <c r="L35" i="38" s="1"/>
  <c r="G35" i="38"/>
  <c r="M35" i="38" s="1" a="1"/>
  <c r="M35" i="38" s="1"/>
  <c r="H35" i="38"/>
  <c r="N35" i="38" s="1" a="1"/>
  <c r="N35" i="38" s="1"/>
  <c r="I35" i="38"/>
  <c r="O35" i="38" s="1" a="1"/>
  <c r="O35" i="38" s="1"/>
  <c r="J35" i="38"/>
  <c r="P35" i="38" s="1" a="1"/>
  <c r="P35" i="38" s="1"/>
  <c r="K35" i="38"/>
  <c r="Q35" i="38" s="1" a="1"/>
  <c r="Q35" i="38" s="1"/>
  <c r="F36" i="38"/>
  <c r="G36" i="38"/>
  <c r="H36" i="38"/>
  <c r="I36" i="38"/>
  <c r="J36" i="38"/>
  <c r="K36" i="38"/>
  <c r="F37" i="38"/>
  <c r="L37" i="38" s="1" a="1"/>
  <c r="L37" i="38" s="1"/>
  <c r="G37" i="38"/>
  <c r="M37" i="38" s="1" a="1"/>
  <c r="M37" i="38" s="1"/>
  <c r="H37" i="38"/>
  <c r="N37" i="38" s="1" a="1"/>
  <c r="N37" i="38" s="1"/>
  <c r="I37" i="38"/>
  <c r="O37" i="38" s="1" a="1"/>
  <c r="O37" i="38" s="1"/>
  <c r="J37" i="38"/>
  <c r="P37" i="38" s="1" a="1"/>
  <c r="P37" i="38" s="1"/>
  <c r="K37" i="38"/>
  <c r="Q37" i="38" s="1" a="1"/>
  <c r="Q37" i="38" s="1"/>
  <c r="F38" i="38"/>
  <c r="L38" i="38" s="1" a="1"/>
  <c r="L38" i="38" s="1"/>
  <c r="G38" i="38"/>
  <c r="M38" i="38" s="1" a="1"/>
  <c r="M38" i="38" s="1"/>
  <c r="H38" i="38"/>
  <c r="N38" i="38" s="1" a="1"/>
  <c r="N38" i="38" s="1"/>
  <c r="I38" i="38"/>
  <c r="O38" i="38" s="1" a="1"/>
  <c r="O38" i="38" s="1"/>
  <c r="J38" i="38"/>
  <c r="P38" i="38" s="1" a="1"/>
  <c r="P38" i="38" s="1"/>
  <c r="K38" i="38"/>
  <c r="Q38" i="38" s="1" a="1"/>
  <c r="Q38" i="38" s="1"/>
  <c r="F39" i="38"/>
  <c r="L39" i="38" s="1" a="1"/>
  <c r="L39" i="38" s="1"/>
  <c r="G39" i="38"/>
  <c r="M39" i="38" s="1" a="1"/>
  <c r="M39" i="38" s="1"/>
  <c r="H39" i="38"/>
  <c r="N39" i="38" s="1" a="1"/>
  <c r="N39" i="38" s="1"/>
  <c r="I39" i="38"/>
  <c r="O39" i="38" s="1" a="1"/>
  <c r="O39" i="38" s="1"/>
  <c r="J39" i="38"/>
  <c r="P39" i="38" s="1" a="1"/>
  <c r="P39" i="38" s="1"/>
  <c r="K39" i="38"/>
  <c r="Q39" i="38" s="1" a="1"/>
  <c r="Q39" i="38" s="1"/>
  <c r="F40" i="38"/>
  <c r="G40" i="38"/>
  <c r="H40" i="38"/>
  <c r="I40" i="38"/>
  <c r="J40" i="38"/>
  <c r="K40" i="38"/>
  <c r="F41" i="38"/>
  <c r="L41" i="38" s="1" a="1"/>
  <c r="L41" i="38" s="1"/>
  <c r="G41" i="38"/>
  <c r="M41" i="38" s="1" a="1"/>
  <c r="M41" i="38" s="1"/>
  <c r="H41" i="38"/>
  <c r="N41" i="38" s="1" a="1"/>
  <c r="N41" i="38" s="1"/>
  <c r="I41" i="38"/>
  <c r="O41" i="38" s="1" a="1"/>
  <c r="O41" i="38" s="1"/>
  <c r="J41" i="38"/>
  <c r="P41" i="38" s="1" a="1"/>
  <c r="P41" i="38" s="1"/>
  <c r="K41" i="38"/>
  <c r="Q41" i="38" s="1" a="1"/>
  <c r="Q41" i="38" s="1"/>
  <c r="F42" i="38"/>
  <c r="L42" i="38" s="1" a="1"/>
  <c r="L42" i="38" s="1"/>
  <c r="G42" i="38"/>
  <c r="M42" i="38" s="1" a="1"/>
  <c r="M42" i="38" s="1"/>
  <c r="H42" i="38"/>
  <c r="N42" i="38" s="1" a="1"/>
  <c r="N42" i="38" s="1"/>
  <c r="I42" i="38"/>
  <c r="O42" i="38" s="1" a="1"/>
  <c r="O42" i="38" s="1"/>
  <c r="J42" i="38"/>
  <c r="P42" i="38" s="1" a="1"/>
  <c r="P42" i="38" s="1"/>
  <c r="K42" i="38"/>
  <c r="Q42" i="38" s="1" a="1"/>
  <c r="Q42" i="38" s="1"/>
  <c r="F43" i="38"/>
  <c r="L43" i="38" s="1" a="1"/>
  <c r="L43" i="38" s="1"/>
  <c r="G43" i="38"/>
  <c r="M43" i="38" s="1" a="1"/>
  <c r="M43" i="38" s="1"/>
  <c r="H43" i="38"/>
  <c r="N43" i="38" s="1" a="1"/>
  <c r="N43" i="38" s="1"/>
  <c r="I43" i="38"/>
  <c r="O43" i="38" s="1" a="1"/>
  <c r="O43" i="38" s="1"/>
  <c r="J43" i="38"/>
  <c r="P43" i="38" s="1" a="1"/>
  <c r="P43" i="38" s="1"/>
  <c r="K43" i="38"/>
  <c r="Q43" i="38" s="1" a="1"/>
  <c r="Q43" i="38" s="1"/>
  <c r="F44" i="38"/>
  <c r="L44" i="38" s="1" a="1"/>
  <c r="L44" i="38" s="1"/>
  <c r="G44" i="38"/>
  <c r="M44" i="38" s="1" a="1"/>
  <c r="M44" i="38" s="1"/>
  <c r="H44" i="38"/>
  <c r="N44" i="38" s="1" a="1"/>
  <c r="N44" i="38" s="1"/>
  <c r="I44" i="38"/>
  <c r="O44" i="38" s="1" a="1"/>
  <c r="O44" i="38" s="1"/>
  <c r="J44" i="38"/>
  <c r="P44" i="38" s="1" a="1"/>
  <c r="P44" i="38" s="1"/>
  <c r="K44" i="38"/>
  <c r="Q44" i="38" s="1" a="1"/>
  <c r="Q44" i="38" s="1"/>
  <c r="F45" i="38"/>
  <c r="L45" i="38" s="1" a="1"/>
  <c r="L45" i="38" s="1"/>
  <c r="G45" i="38"/>
  <c r="M45" i="38" s="1" a="1"/>
  <c r="M45" i="38" s="1"/>
  <c r="H45" i="38"/>
  <c r="N45" i="38" s="1" a="1"/>
  <c r="N45" i="38" s="1"/>
  <c r="I45" i="38"/>
  <c r="O45" i="38" s="1" a="1"/>
  <c r="O45" i="38" s="1"/>
  <c r="J45" i="38"/>
  <c r="P45" i="38" s="1" a="1"/>
  <c r="P45" i="38" s="1"/>
  <c r="K45" i="38"/>
  <c r="Q45" i="38" s="1" a="1"/>
  <c r="Q45" i="38" s="1"/>
  <c r="F46" i="38"/>
  <c r="L46" i="38" s="1" a="1"/>
  <c r="L46" i="38" s="1"/>
  <c r="G46" i="38"/>
  <c r="M46" i="38" s="1" a="1"/>
  <c r="M46" i="38" s="1"/>
  <c r="H46" i="38"/>
  <c r="N46" i="38" s="1" a="1"/>
  <c r="N46" i="38" s="1"/>
  <c r="I46" i="38"/>
  <c r="O46" i="38" s="1" a="1"/>
  <c r="O46" i="38" s="1"/>
  <c r="J46" i="38"/>
  <c r="P46" i="38" s="1" a="1"/>
  <c r="P46" i="38" s="1"/>
  <c r="K46" i="38"/>
  <c r="Q46" i="38" s="1" a="1"/>
  <c r="Q46" i="38" s="1"/>
  <c r="F47" i="38"/>
  <c r="L47" i="38" s="1" a="1"/>
  <c r="L47" i="38" s="1"/>
  <c r="G47" i="38"/>
  <c r="M47" i="38" s="1" a="1"/>
  <c r="M47" i="38" s="1"/>
  <c r="H47" i="38"/>
  <c r="N47" i="38" s="1" a="1"/>
  <c r="N47" i="38" s="1"/>
  <c r="I47" i="38"/>
  <c r="O47" i="38" s="1" a="1"/>
  <c r="O47" i="38" s="1"/>
  <c r="J47" i="38"/>
  <c r="P47" i="38" s="1" a="1"/>
  <c r="P47" i="38" s="1"/>
  <c r="K47" i="38"/>
  <c r="Q47" i="38" s="1" a="1"/>
  <c r="Q47" i="38" s="1"/>
  <c r="F55" i="38"/>
  <c r="L55" i="38" s="1" a="1"/>
  <c r="L55" i="38" s="1"/>
  <c r="G55" i="38"/>
  <c r="M55" i="38" s="1" a="1"/>
  <c r="M55" i="38" s="1"/>
  <c r="H55" i="38"/>
  <c r="N55" i="38" s="1" a="1"/>
  <c r="N55" i="38" s="1"/>
  <c r="I55" i="38"/>
  <c r="O55" i="38" s="1" a="1"/>
  <c r="O55" i="38" s="1"/>
  <c r="J55" i="38"/>
  <c r="P55" i="38" s="1" a="1"/>
  <c r="P55" i="38" s="1"/>
  <c r="K55" i="38"/>
  <c r="Q55" i="38" s="1" a="1"/>
  <c r="Q55" i="38" s="1"/>
  <c r="F56" i="38"/>
  <c r="L56" i="38" s="1" a="1"/>
  <c r="L56" i="38" s="1"/>
  <c r="G56" i="38"/>
  <c r="M56" i="38" s="1" a="1"/>
  <c r="M56" i="38" s="1"/>
  <c r="H56" i="38"/>
  <c r="N56" i="38" s="1" a="1"/>
  <c r="N56" i="38" s="1"/>
  <c r="I56" i="38"/>
  <c r="O56" i="38" s="1" a="1"/>
  <c r="O56" i="38" s="1"/>
  <c r="J56" i="38"/>
  <c r="P56" i="38" s="1" a="1"/>
  <c r="P56" i="38" s="1"/>
  <c r="K56" i="38"/>
  <c r="Q56" i="38" s="1" a="1"/>
  <c r="Q56" i="38" s="1"/>
  <c r="F48" i="38"/>
  <c r="L48" i="38" s="1" a="1"/>
  <c r="L48" i="38" s="1"/>
  <c r="G48" i="38"/>
  <c r="M48" i="38" s="1" a="1"/>
  <c r="M48" i="38" s="1"/>
  <c r="H48" i="38"/>
  <c r="N48" i="38" s="1" a="1"/>
  <c r="N48" i="38" s="1"/>
  <c r="I48" i="38"/>
  <c r="O48" i="38" s="1" a="1"/>
  <c r="O48" i="38" s="1"/>
  <c r="J48" i="38"/>
  <c r="P48" i="38" s="1" a="1"/>
  <c r="P48" i="38" s="1"/>
  <c r="K48" i="38"/>
  <c r="Q48" i="38" s="1" a="1"/>
  <c r="Q48" i="38" s="1"/>
  <c r="F49" i="38"/>
  <c r="L49" i="38" s="1" a="1"/>
  <c r="L49" i="38" s="1"/>
  <c r="G49" i="38"/>
  <c r="M49" i="38" s="1" a="1"/>
  <c r="M49" i="38" s="1"/>
  <c r="H49" i="38"/>
  <c r="N49" i="38" s="1" a="1"/>
  <c r="N49" i="38" s="1"/>
  <c r="I49" i="38"/>
  <c r="O49" i="38" s="1" a="1"/>
  <c r="O49" i="38" s="1"/>
  <c r="J49" i="38"/>
  <c r="P49" i="38" s="1" a="1"/>
  <c r="P49" i="38" s="1"/>
  <c r="K49" i="38"/>
  <c r="Q49" i="38" s="1" a="1"/>
  <c r="Q49" i="38" s="1"/>
  <c r="F50" i="38"/>
  <c r="L50" i="38" s="1" a="1"/>
  <c r="L50" i="38" s="1"/>
  <c r="G50" i="38"/>
  <c r="M50" i="38" s="1" a="1"/>
  <c r="M50" i="38" s="1"/>
  <c r="H50" i="38"/>
  <c r="N50" i="38" s="1" a="1"/>
  <c r="N50" i="38" s="1"/>
  <c r="I50" i="38"/>
  <c r="O50" i="38" s="1" a="1"/>
  <c r="O50" i="38" s="1"/>
  <c r="J50" i="38"/>
  <c r="P50" i="38" s="1" a="1"/>
  <c r="P50" i="38" s="1"/>
  <c r="K50" i="38"/>
  <c r="Q50" i="38" s="1" a="1"/>
  <c r="Q50" i="38" s="1"/>
  <c r="F51" i="38"/>
  <c r="L51" i="38" s="1" a="1"/>
  <c r="L51" i="38" s="1"/>
  <c r="G51" i="38"/>
  <c r="M51" i="38" s="1" a="1"/>
  <c r="M51" i="38" s="1"/>
  <c r="H51" i="38"/>
  <c r="N51" i="38" s="1" a="1"/>
  <c r="N51" i="38" s="1"/>
  <c r="I51" i="38"/>
  <c r="O51" i="38" s="1" a="1"/>
  <c r="O51" i="38" s="1"/>
  <c r="J51" i="38"/>
  <c r="P51" i="38" s="1" a="1"/>
  <c r="P51" i="38" s="1"/>
  <c r="K51" i="38"/>
  <c r="Q51" i="38" s="1" a="1"/>
  <c r="Q51" i="38" s="1"/>
  <c r="F52" i="38"/>
  <c r="L52" i="38" s="1" a="1"/>
  <c r="L52" i="38" s="1"/>
  <c r="G52" i="38"/>
  <c r="M52" i="38" s="1" a="1"/>
  <c r="M52" i="38" s="1"/>
  <c r="H52" i="38"/>
  <c r="N52" i="38" s="1" a="1"/>
  <c r="N52" i="38" s="1"/>
  <c r="I52" i="38"/>
  <c r="O52" i="38" s="1" a="1"/>
  <c r="O52" i="38" s="1"/>
  <c r="J52" i="38"/>
  <c r="P52" i="38" s="1" a="1"/>
  <c r="P52" i="38" s="1"/>
  <c r="K52" i="38"/>
  <c r="Q52" i="38" s="1" a="1"/>
  <c r="Q52" i="38" s="1"/>
  <c r="F53" i="38"/>
  <c r="L53" i="38" s="1" a="1"/>
  <c r="L53" i="38" s="1"/>
  <c r="G53" i="38"/>
  <c r="M53" i="38" s="1" a="1"/>
  <c r="M53" i="38" s="1"/>
  <c r="H53" i="38"/>
  <c r="N53" i="38" s="1" a="1"/>
  <c r="N53" i="38" s="1"/>
  <c r="I53" i="38"/>
  <c r="O53" i="38" s="1" a="1"/>
  <c r="O53" i="38" s="1"/>
  <c r="J53" i="38"/>
  <c r="P53" i="38" s="1" a="1"/>
  <c r="P53" i="38" s="1"/>
  <c r="K53" i="38"/>
  <c r="Q53" i="38" s="1" a="1"/>
  <c r="Q53" i="38" s="1"/>
  <c r="F54" i="38"/>
  <c r="L54" i="38" s="1" a="1"/>
  <c r="L54" i="38" s="1"/>
  <c r="G54" i="38"/>
  <c r="M54" i="38" s="1" a="1"/>
  <c r="M54" i="38" s="1"/>
  <c r="H54" i="38"/>
  <c r="N54" i="38" s="1" a="1"/>
  <c r="N54" i="38" s="1"/>
  <c r="I54" i="38"/>
  <c r="O54" i="38" s="1" a="1"/>
  <c r="O54" i="38" s="1"/>
  <c r="J54" i="38"/>
  <c r="P54" i="38" s="1" a="1"/>
  <c r="P54" i="38" s="1"/>
  <c r="K54" i="38"/>
  <c r="Q54" i="38" s="1" a="1"/>
  <c r="Q54" i="38" s="1"/>
  <c r="F57" i="38"/>
  <c r="L57" i="38" s="1" a="1"/>
  <c r="L57" i="38" s="1"/>
  <c r="G57" i="38"/>
  <c r="M57" i="38" s="1" a="1"/>
  <c r="M57" i="38" s="1"/>
  <c r="H57" i="38"/>
  <c r="N57" i="38" s="1" a="1"/>
  <c r="N57" i="38" s="1"/>
  <c r="I57" i="38"/>
  <c r="O57" i="38" s="1" a="1"/>
  <c r="O57" i="38" s="1"/>
  <c r="J57" i="38"/>
  <c r="P57" i="38" s="1" a="1"/>
  <c r="P57" i="38" s="1"/>
  <c r="K57" i="38"/>
  <c r="Q57" i="38" s="1" a="1"/>
  <c r="Q57" i="38" s="1"/>
  <c r="F58" i="38"/>
  <c r="L58" i="38" s="1" a="1"/>
  <c r="L58" i="38" s="1"/>
  <c r="G58" i="38"/>
  <c r="M58" i="38" s="1" a="1"/>
  <c r="M58" i="38" s="1"/>
  <c r="H58" i="38"/>
  <c r="N58" i="38" s="1" a="1"/>
  <c r="N58" i="38" s="1"/>
  <c r="I58" i="38"/>
  <c r="O58" i="38" s="1" a="1"/>
  <c r="O58" i="38" s="1"/>
  <c r="J58" i="38"/>
  <c r="P58" i="38" s="1" a="1"/>
  <c r="P58" i="38" s="1"/>
  <c r="K58" i="38"/>
  <c r="Q58" i="38" s="1" a="1"/>
  <c r="Q58" i="38" s="1"/>
  <c r="F59" i="38"/>
  <c r="L59" i="38" s="1" a="1"/>
  <c r="L59" i="38" s="1"/>
  <c r="G59" i="38"/>
  <c r="M59" i="38" s="1" a="1"/>
  <c r="M59" i="38" s="1"/>
  <c r="H59" i="38"/>
  <c r="N59" i="38" s="1" a="1"/>
  <c r="N59" i="38" s="1"/>
  <c r="I59" i="38"/>
  <c r="O59" i="38" s="1" a="1"/>
  <c r="O59" i="38" s="1"/>
  <c r="J59" i="38"/>
  <c r="P59" i="38" s="1" a="1"/>
  <c r="P59" i="38" s="1"/>
  <c r="K59" i="38"/>
  <c r="Q59" i="38" s="1" a="1"/>
  <c r="Q59" i="38" s="1"/>
  <c r="F60" i="38"/>
  <c r="L60" i="38" s="1" a="1"/>
  <c r="L60" i="38" s="1"/>
  <c r="G60" i="38"/>
  <c r="M60" i="38" s="1" a="1"/>
  <c r="M60" i="38" s="1"/>
  <c r="H60" i="38"/>
  <c r="N60" i="38" s="1" a="1"/>
  <c r="N60" i="38" s="1"/>
  <c r="I60" i="38"/>
  <c r="O60" i="38" s="1" a="1"/>
  <c r="O60" i="38" s="1"/>
  <c r="J60" i="38"/>
  <c r="P60" i="38" s="1" a="1"/>
  <c r="P60" i="38" s="1"/>
  <c r="K60" i="38"/>
  <c r="Q60" i="38" s="1" a="1"/>
  <c r="Q60" i="38" s="1"/>
  <c r="F67" i="38"/>
  <c r="L67" i="38" s="1" a="1"/>
  <c r="L67" i="38" s="1"/>
  <c r="G67" i="38"/>
  <c r="M67" i="38" s="1" a="1"/>
  <c r="M67" i="38" s="1"/>
  <c r="H67" i="38"/>
  <c r="N67" i="38" s="1" a="1"/>
  <c r="N67" i="38" s="1"/>
  <c r="I67" i="38"/>
  <c r="O67" i="38" s="1" a="1"/>
  <c r="O67" i="38" s="1"/>
  <c r="J67" i="38"/>
  <c r="P67" i="38" s="1" a="1"/>
  <c r="P67" i="38" s="1"/>
  <c r="K67" i="38"/>
  <c r="Q67" i="38" s="1" a="1"/>
  <c r="Q67" i="38" s="1"/>
  <c r="F68" i="38"/>
  <c r="L68" i="38" s="1" a="1"/>
  <c r="L68" i="38" s="1"/>
  <c r="G68" i="38"/>
  <c r="M68" i="38" s="1" a="1"/>
  <c r="M68" i="38" s="1"/>
  <c r="H68" i="38"/>
  <c r="N68" i="38" s="1" a="1"/>
  <c r="N68" i="38" s="1"/>
  <c r="I68" i="38"/>
  <c r="O68" i="38" s="1" a="1"/>
  <c r="O68" i="38" s="1"/>
  <c r="J68" i="38"/>
  <c r="P68" i="38" s="1" a="1"/>
  <c r="P68" i="38" s="1"/>
  <c r="K68" i="38"/>
  <c r="Q68" i="38" s="1" a="1"/>
  <c r="Q68" i="38" s="1"/>
  <c r="F69" i="38"/>
  <c r="L69" i="38" s="1" a="1"/>
  <c r="L69" i="38" s="1"/>
  <c r="G69" i="38"/>
  <c r="M69" i="38" s="1" a="1"/>
  <c r="M69" i="38" s="1"/>
  <c r="H69" i="38"/>
  <c r="N69" i="38" s="1" a="1"/>
  <c r="N69" i="38" s="1"/>
  <c r="I69" i="38"/>
  <c r="O69" i="38" s="1" a="1"/>
  <c r="O69" i="38" s="1"/>
  <c r="J69" i="38"/>
  <c r="P69" i="38" s="1" a="1"/>
  <c r="P69" i="38" s="1"/>
  <c r="K69" i="38"/>
  <c r="Q69" i="38" s="1" a="1"/>
  <c r="Q69" i="38" s="1"/>
  <c r="F70" i="38"/>
  <c r="L70" i="38" s="1" a="1"/>
  <c r="L70" i="38" s="1"/>
  <c r="G70" i="38"/>
  <c r="M70" i="38" s="1" a="1"/>
  <c r="M70" i="38" s="1"/>
  <c r="H70" i="38"/>
  <c r="N70" i="38" s="1" a="1"/>
  <c r="N70" i="38" s="1"/>
  <c r="I70" i="38"/>
  <c r="O70" i="38" s="1" a="1"/>
  <c r="O70" i="38" s="1"/>
  <c r="J70" i="38"/>
  <c r="P70" i="38" s="1" a="1"/>
  <c r="P70" i="38" s="1"/>
  <c r="K70" i="38"/>
  <c r="Q70" i="38" s="1" a="1"/>
  <c r="Q70" i="38" s="1"/>
  <c r="F71" i="38"/>
  <c r="L71" i="38" s="1" a="1"/>
  <c r="L71" i="38" s="1"/>
  <c r="G71" i="38"/>
  <c r="M71" i="38" s="1" a="1"/>
  <c r="M71" i="38" s="1"/>
  <c r="H71" i="38"/>
  <c r="N71" i="38" s="1" a="1"/>
  <c r="N71" i="38" s="1"/>
  <c r="I71" i="38"/>
  <c r="O71" i="38" s="1" a="1"/>
  <c r="O71" i="38" s="1"/>
  <c r="J71" i="38"/>
  <c r="P71" i="38" s="1" a="1"/>
  <c r="P71" i="38" s="1"/>
  <c r="K71" i="38"/>
  <c r="Q71" i="38" s="1" a="1"/>
  <c r="Q71" i="38" s="1"/>
  <c r="F80" i="38"/>
  <c r="L80" i="38" s="1" a="1"/>
  <c r="L80" i="38" s="1"/>
  <c r="G80" i="38"/>
  <c r="M80" i="38" s="1" a="1"/>
  <c r="M80" i="38" s="1"/>
  <c r="H80" i="38"/>
  <c r="N80" i="38" s="1" a="1"/>
  <c r="N80" i="38" s="1"/>
  <c r="I80" i="38"/>
  <c r="O80" i="38" s="1" a="1"/>
  <c r="O80" i="38" s="1"/>
  <c r="J80" i="38"/>
  <c r="P80" i="38" s="1" a="1"/>
  <c r="P80" i="38" s="1"/>
  <c r="K80" i="38"/>
  <c r="Q80" i="38" s="1" a="1"/>
  <c r="Q80" i="38" s="1"/>
  <c r="F81" i="38"/>
  <c r="L81" i="38" s="1" a="1"/>
  <c r="L81" i="38" s="1"/>
  <c r="G81" i="38"/>
  <c r="M81" i="38" s="1" a="1"/>
  <c r="M81" i="38" s="1"/>
  <c r="H81" i="38"/>
  <c r="N81" i="38" s="1" a="1"/>
  <c r="N81" i="38" s="1"/>
  <c r="I81" i="38"/>
  <c r="O81" i="38" s="1" a="1"/>
  <c r="O81" i="38" s="1"/>
  <c r="J81" i="38"/>
  <c r="P81" i="38" s="1" a="1"/>
  <c r="P81" i="38" s="1"/>
  <c r="K81" i="38"/>
  <c r="Q81" i="38" s="1" a="1"/>
  <c r="Q81" i="38" s="1"/>
  <c r="F82" i="38"/>
  <c r="L82" i="38" s="1" a="1"/>
  <c r="L82" i="38" s="1"/>
  <c r="G82" i="38"/>
  <c r="M82" i="38" s="1" a="1"/>
  <c r="M82" i="38" s="1"/>
  <c r="H82" i="38"/>
  <c r="N82" i="38" s="1" a="1"/>
  <c r="N82" i="38" s="1"/>
  <c r="I82" i="38"/>
  <c r="O82" i="38" s="1" a="1"/>
  <c r="O82" i="38" s="1"/>
  <c r="J82" i="38"/>
  <c r="P82" i="38" s="1" a="1"/>
  <c r="P82" i="38" s="1"/>
  <c r="K82" i="38"/>
  <c r="Q82" i="38" s="1" a="1"/>
  <c r="Q82" i="38" s="1"/>
  <c r="F83" i="38"/>
  <c r="L83" i="38" s="1" a="1"/>
  <c r="L83" i="38" s="1"/>
  <c r="G83" i="38"/>
  <c r="M83" i="38" s="1" a="1"/>
  <c r="M83" i="38" s="1"/>
  <c r="H83" i="38"/>
  <c r="N83" i="38" s="1" a="1"/>
  <c r="N83" i="38" s="1"/>
  <c r="I83" i="38"/>
  <c r="O83" i="38" s="1" a="1"/>
  <c r="O83" i="38" s="1"/>
  <c r="J83" i="38"/>
  <c r="P83" i="38" s="1" a="1"/>
  <c r="P83" i="38" s="1"/>
  <c r="K83" i="38"/>
  <c r="Q83" i="38" s="1" a="1"/>
  <c r="Q83" i="38" s="1"/>
  <c r="F84" i="38"/>
  <c r="L84" i="38" s="1" a="1"/>
  <c r="L84" i="38" s="1"/>
  <c r="G84" i="38"/>
  <c r="M84" i="38" s="1" a="1"/>
  <c r="M84" i="38" s="1"/>
  <c r="H84" i="38"/>
  <c r="N84" i="38" s="1" a="1"/>
  <c r="N84" i="38" s="1"/>
  <c r="I84" i="38"/>
  <c r="O84" i="38" s="1" a="1"/>
  <c r="O84" i="38" s="1"/>
  <c r="J84" i="38"/>
  <c r="P84" i="38" s="1" a="1"/>
  <c r="P84" i="38" s="1"/>
  <c r="K84" i="38"/>
  <c r="Q84" i="38" s="1" a="1"/>
  <c r="Q84" i="38" s="1"/>
  <c r="F85" i="38"/>
  <c r="L85" i="38" s="1" a="1"/>
  <c r="L85" i="38" s="1"/>
  <c r="G85" i="38"/>
  <c r="M85" i="38" s="1" a="1"/>
  <c r="M85" i="38" s="1"/>
  <c r="H85" i="38"/>
  <c r="N85" i="38" s="1" a="1"/>
  <c r="N85" i="38" s="1"/>
  <c r="I85" i="38"/>
  <c r="O85" i="38" s="1" a="1"/>
  <c r="O85" i="38" s="1"/>
  <c r="J85" i="38"/>
  <c r="P85" i="38" s="1" a="1"/>
  <c r="P85" i="38" s="1"/>
  <c r="K85" i="38"/>
  <c r="Q85" i="38" s="1" a="1"/>
  <c r="Q85" i="38" s="1"/>
  <c r="F86" i="38"/>
  <c r="L86" i="38" s="1" a="1"/>
  <c r="L86" i="38" s="1"/>
  <c r="G86" i="38"/>
  <c r="M86" i="38" s="1" a="1"/>
  <c r="M86" i="38" s="1"/>
  <c r="H86" i="38"/>
  <c r="N86" i="38" s="1" a="1"/>
  <c r="N86" i="38" s="1"/>
  <c r="I86" i="38"/>
  <c r="O86" i="38" s="1" a="1"/>
  <c r="O86" i="38" s="1"/>
  <c r="J86" i="38"/>
  <c r="P86" i="38" s="1" a="1"/>
  <c r="P86" i="38" s="1"/>
  <c r="K86" i="38"/>
  <c r="Q86" i="38" s="1" a="1"/>
  <c r="Q86" i="38" s="1"/>
  <c r="F87" i="38"/>
  <c r="L87" i="38" s="1" a="1"/>
  <c r="L87" i="38" s="1"/>
  <c r="G87" i="38"/>
  <c r="M87" i="38" s="1" a="1"/>
  <c r="M87" i="38" s="1"/>
  <c r="H87" i="38"/>
  <c r="N87" i="38" s="1" a="1"/>
  <c r="N87" i="38" s="1"/>
  <c r="I87" i="38"/>
  <c r="O87" i="38" s="1" a="1"/>
  <c r="O87" i="38" s="1"/>
  <c r="J87" i="38"/>
  <c r="P87" i="38" s="1" a="1"/>
  <c r="P87" i="38" s="1"/>
  <c r="K87" i="38"/>
  <c r="Q87" i="38" s="1" a="1"/>
  <c r="Q87" i="38" s="1"/>
  <c r="F88" i="38"/>
  <c r="L88" i="38" s="1" a="1"/>
  <c r="L88" i="38" s="1"/>
  <c r="G88" i="38"/>
  <c r="M88" i="38" s="1" a="1"/>
  <c r="M88" i="38" s="1"/>
  <c r="H88" i="38"/>
  <c r="N88" i="38" s="1" a="1"/>
  <c r="N88" i="38" s="1"/>
  <c r="I88" i="38"/>
  <c r="O88" i="38" s="1" a="1"/>
  <c r="O88" i="38" s="1"/>
  <c r="J88" i="38"/>
  <c r="P88" i="38" s="1" a="1"/>
  <c r="P88" i="38" s="1"/>
  <c r="K88" i="38"/>
  <c r="Q88" i="38" s="1" a="1"/>
  <c r="Q88" i="38" s="1"/>
  <c r="F89" i="38"/>
  <c r="L89" i="38" s="1" a="1"/>
  <c r="L89" i="38" s="1"/>
  <c r="G89" i="38"/>
  <c r="M89" i="38" s="1" a="1"/>
  <c r="M89" i="38" s="1"/>
  <c r="H89" i="38"/>
  <c r="N89" i="38" s="1" a="1"/>
  <c r="N89" i="38" s="1"/>
  <c r="I89" i="38"/>
  <c r="O89" i="38" s="1" a="1"/>
  <c r="O89" i="38" s="1"/>
  <c r="J89" i="38"/>
  <c r="P89" i="38" s="1" a="1"/>
  <c r="P89" i="38" s="1"/>
  <c r="K89" i="38"/>
  <c r="Q89" i="38" s="1" a="1"/>
  <c r="Q89" i="38" s="1"/>
  <c r="F90" i="38"/>
  <c r="L90" i="38" s="1" a="1"/>
  <c r="L90" i="38" s="1"/>
  <c r="G90" i="38"/>
  <c r="M90" i="38" s="1" a="1"/>
  <c r="M90" i="38" s="1"/>
  <c r="H90" i="38"/>
  <c r="N90" i="38" s="1" a="1"/>
  <c r="N90" i="38" s="1"/>
  <c r="I90" i="38"/>
  <c r="O90" i="38" s="1" a="1"/>
  <c r="O90" i="38" s="1"/>
  <c r="J90" i="38"/>
  <c r="P90" i="38" s="1" a="1"/>
  <c r="P90" i="38" s="1"/>
  <c r="K90" i="38"/>
  <c r="Q90" i="38" s="1" a="1"/>
  <c r="Q90" i="38" s="1"/>
  <c r="F91" i="38"/>
  <c r="L91" i="38" s="1" a="1"/>
  <c r="L91" i="38" s="1"/>
  <c r="G91" i="38"/>
  <c r="M91" i="38" s="1" a="1"/>
  <c r="M91" i="38" s="1"/>
  <c r="H91" i="38"/>
  <c r="N91" i="38" s="1" a="1"/>
  <c r="N91" i="38" s="1"/>
  <c r="I91" i="38"/>
  <c r="O91" i="38" s="1" a="1"/>
  <c r="O91" i="38" s="1"/>
  <c r="J91" i="38"/>
  <c r="P91" i="38" s="1" a="1"/>
  <c r="P91" i="38" s="1"/>
  <c r="K91" i="38"/>
  <c r="Q91" i="38" s="1" a="1"/>
  <c r="Q91" i="38" s="1"/>
  <c r="F94" i="38"/>
  <c r="L94" i="38" s="1" a="1"/>
  <c r="L94" i="38" s="1"/>
  <c r="G94" i="38"/>
  <c r="M94" i="38" s="1" a="1"/>
  <c r="M94" i="38" s="1"/>
  <c r="H94" i="38"/>
  <c r="N94" i="38" s="1" a="1"/>
  <c r="N94" i="38" s="1"/>
  <c r="I94" i="38"/>
  <c r="O94" i="38" s="1" a="1"/>
  <c r="O94" i="38" s="1"/>
  <c r="J94" i="38"/>
  <c r="P94" i="38" s="1" a="1"/>
  <c r="P94" i="38" s="1"/>
  <c r="K94" i="38"/>
  <c r="Q94" i="38" s="1" a="1"/>
  <c r="Q94" i="38" s="1"/>
  <c r="F101" i="38"/>
  <c r="L101" i="38" s="1" a="1"/>
  <c r="L101" i="38" s="1"/>
  <c r="L113" i="38" s="1"/>
  <c r="G101" i="38"/>
  <c r="M101" i="38" s="1" a="1"/>
  <c r="M101" i="38" s="1"/>
  <c r="M113" i="38" s="1"/>
  <c r="H101" i="38"/>
  <c r="N101" i="38" s="1" a="1"/>
  <c r="N101" i="38" s="1"/>
  <c r="N113" i="38" s="1"/>
  <c r="I101" i="38"/>
  <c r="O101" i="38" s="1" a="1"/>
  <c r="O101" i="38" s="1"/>
  <c r="O113" i="38" s="1"/>
  <c r="J101" i="38"/>
  <c r="P101" i="38" s="1" a="1"/>
  <c r="P101" i="38" s="1"/>
  <c r="P113" i="38" s="1"/>
  <c r="K101" i="38"/>
  <c r="Q101" i="38" s="1" a="1"/>
  <c r="Q101" i="38" s="1"/>
  <c r="Q113" i="38" s="1"/>
  <c r="F102" i="38"/>
  <c r="L102" i="38" s="1" a="1"/>
  <c r="L102" i="38" s="1"/>
  <c r="G102" i="38"/>
  <c r="M102" i="38" s="1" a="1"/>
  <c r="M102" i="38" s="1"/>
  <c r="H102" i="38"/>
  <c r="N102" i="38" s="1" a="1"/>
  <c r="N102" i="38" s="1"/>
  <c r="I102" i="38"/>
  <c r="O102" i="38" s="1" a="1"/>
  <c r="O102" i="38" s="1"/>
  <c r="J102" i="38"/>
  <c r="P102" i="38" s="1" a="1"/>
  <c r="P102" i="38" s="1"/>
  <c r="K102" i="38"/>
  <c r="Q102" i="38" s="1" a="1"/>
  <c r="Q102" i="38" s="1"/>
  <c r="F103" i="38"/>
  <c r="L103" i="38" s="1" a="1"/>
  <c r="L103" i="38" s="1"/>
  <c r="G103" i="38"/>
  <c r="M103" i="38" s="1" a="1"/>
  <c r="M103" i="38" s="1"/>
  <c r="H103" i="38"/>
  <c r="N103" i="38" s="1" a="1"/>
  <c r="N103" i="38" s="1"/>
  <c r="I103" i="38"/>
  <c r="O103" i="38" s="1" a="1"/>
  <c r="O103" i="38" s="1"/>
  <c r="J103" i="38"/>
  <c r="P103" i="38" s="1" a="1"/>
  <c r="P103" i="38" s="1"/>
  <c r="K103" i="38"/>
  <c r="Q103" i="38" s="1" a="1"/>
  <c r="Q103" i="38" s="1"/>
  <c r="G13" i="38"/>
  <c r="M13" i="38" s="1" a="1"/>
  <c r="M13" i="38" s="1"/>
  <c r="H13" i="38"/>
  <c r="N13" i="38" s="1" a="1"/>
  <c r="N13" i="38" s="1"/>
  <c r="I13" i="38"/>
  <c r="O13" i="38" s="1" a="1"/>
  <c r="O13" i="38" s="1"/>
  <c r="J13" i="38"/>
  <c r="P13" i="38" s="1" a="1"/>
  <c r="P13" i="38" s="1"/>
  <c r="K13" i="38"/>
  <c r="Q13" i="38" s="1" a="1"/>
  <c r="Q13" i="38" s="1"/>
  <c r="L27" i="51" l="1"/>
  <c r="N13" i="51"/>
  <c r="N27" i="51" s="1"/>
  <c r="L107" i="38"/>
  <c r="N109" i="38"/>
  <c r="M109" i="38"/>
  <c r="Q109" i="38"/>
  <c r="P109" i="38"/>
  <c r="O109" i="38"/>
  <c r="C5" i="41"/>
  <c r="C4" i="41"/>
  <c r="E23" i="1" l="1"/>
  <c r="F23" i="1" s="1"/>
  <c r="G23" i="1" s="1"/>
  <c r="H23" i="1" s="1"/>
  <c r="I23" i="1" s="1"/>
  <c r="J23" i="1" s="1"/>
  <c r="N17" i="43" l="1"/>
  <c r="N28" i="43" s="1"/>
  <c r="L17" i="43"/>
  <c r="J17" i="43"/>
  <c r="H17" i="43"/>
  <c r="F17" i="43"/>
  <c r="I15" i="28" l="1"/>
  <c r="I16" i="28"/>
  <c r="I17" i="28"/>
  <c r="I18" i="28"/>
  <c r="I19" i="28"/>
  <c r="I20" i="28"/>
  <c r="I21" i="28"/>
  <c r="D8" i="16" l="1"/>
  <c r="E8" i="16" s="1"/>
  <c r="F8" i="16" s="1"/>
  <c r="G8" i="16" s="1"/>
  <c r="H8" i="16" s="1"/>
  <c r="F36" i="1"/>
  <c r="G36" i="1" s="1"/>
  <c r="H36" i="1" s="1"/>
  <c r="I32" i="6" l="1"/>
  <c r="D31" i="6"/>
  <c r="E31" i="6"/>
  <c r="F31" i="6"/>
  <c r="G31" i="6"/>
  <c r="H31" i="6"/>
  <c r="I31" i="6"/>
  <c r="D32" i="6"/>
  <c r="E32" i="6"/>
  <c r="F32" i="6"/>
  <c r="G32" i="6"/>
  <c r="H32" i="6"/>
  <c r="I30" i="6"/>
  <c r="H30" i="6"/>
  <c r="G30" i="6"/>
  <c r="F30" i="6"/>
  <c r="E30" i="6"/>
  <c r="D30" i="6"/>
  <c r="E13" i="6"/>
  <c r="F13" i="6" l="1"/>
  <c r="G13" i="6" s="1"/>
  <c r="H13" i="6" s="1"/>
  <c r="I13" i="6" s="1"/>
  <c r="B5" i="1" l="1"/>
  <c r="N215" i="38" l="1"/>
  <c r="O215" i="38" s="1"/>
  <c r="P215" i="38" s="1"/>
  <c r="Q215" i="38" s="1"/>
  <c r="R215" i="38" s="1"/>
  <c r="S215" i="38" s="1"/>
  <c r="D28" i="6" l="1"/>
  <c r="E28" i="6" s="1"/>
  <c r="F28" i="6" s="1"/>
  <c r="G28" i="6" s="1"/>
  <c r="H28" i="6" s="1"/>
  <c r="I28" i="6" s="1"/>
  <c r="I33" i="6"/>
  <c r="H33" i="6"/>
  <c r="G33" i="6"/>
  <c r="F33" i="6"/>
  <c r="E33" i="6"/>
  <c r="D33" i="6"/>
  <c r="I36" i="1" l="1"/>
  <c r="J36" i="1" s="1"/>
  <c r="C5" i="43"/>
  <c r="C4" i="43"/>
  <c r="D13" i="43"/>
  <c r="D17" i="43"/>
  <c r="D28" i="43" s="1"/>
  <c r="L109" i="38" l="1"/>
  <c r="D27" i="43"/>
  <c r="F13" i="43"/>
  <c r="F27" i="43" l="1"/>
  <c r="H13" i="43"/>
  <c r="E18" i="30"/>
  <c r="F18" i="30" s="1"/>
  <c r="G18" i="30" s="1"/>
  <c r="H18" i="30" s="1"/>
  <c r="I18" i="30" s="1"/>
  <c r="E33" i="30"/>
  <c r="F33" i="30"/>
  <c r="G33" i="30"/>
  <c r="H33" i="30"/>
  <c r="I33" i="30"/>
  <c r="H27" i="43" l="1"/>
  <c r="J13" i="43"/>
  <c r="J27" i="43" l="1"/>
  <c r="L13" i="43"/>
  <c r="L12" i="38"/>
  <c r="C5" i="38"/>
  <c r="D4" i="2"/>
  <c r="B4" i="1"/>
  <c r="N217" i="38" l="1"/>
  <c r="N218" i="38"/>
  <c r="L27" i="43"/>
  <c r="N13" i="43"/>
  <c r="N27" i="43" s="1"/>
  <c r="M152" i="38" l="1"/>
  <c r="L108" i="38"/>
  <c r="M153" i="38"/>
  <c r="N216" i="38"/>
  <c r="N220" i="38"/>
  <c r="N219" i="38"/>
  <c r="M151" i="38"/>
  <c r="N221" i="38"/>
  <c r="M148" i="38" l="1"/>
  <c r="N148" i="38" s="1"/>
  <c r="O148" i="38" s="1"/>
  <c r="P148" i="38" s="1"/>
  <c r="Q148" i="38" s="1"/>
  <c r="R148" i="38" s="1"/>
  <c r="L106" i="38"/>
  <c r="M106" i="38" l="1"/>
  <c r="N106" i="38" s="1"/>
  <c r="O106" i="38" s="1"/>
  <c r="P106" i="38" s="1"/>
  <c r="Q106" i="38" s="1"/>
  <c r="M12" i="38" l="1"/>
  <c r="N151" i="38" l="1"/>
  <c r="N152" i="38"/>
  <c r="N12" i="38"/>
  <c r="O221" i="38"/>
  <c r="C6" i="38"/>
  <c r="C4" i="38"/>
  <c r="P221" i="38" l="1"/>
  <c r="P219" i="38"/>
  <c r="O150" i="38"/>
  <c r="P216" i="38"/>
  <c r="N153" i="38"/>
  <c r="M107" i="38"/>
  <c r="O220" i="38"/>
  <c r="O219" i="38"/>
  <c r="O217" i="38"/>
  <c r="O216" i="38"/>
  <c r="O218" i="38"/>
  <c r="O12" i="38"/>
  <c r="O152" i="38"/>
  <c r="O151" i="38"/>
  <c r="C5" i="28"/>
  <c r="C4" i="28"/>
  <c r="C5" i="6"/>
  <c r="C4" i="6"/>
  <c r="D5" i="30"/>
  <c r="D4" i="30"/>
  <c r="C4" i="16"/>
  <c r="C5" i="16"/>
  <c r="C4" i="3"/>
  <c r="C5" i="3"/>
  <c r="D23" i="28"/>
  <c r="E23" i="28" s="1"/>
  <c r="F23" i="28" s="1"/>
  <c r="G23" i="28" s="1"/>
  <c r="H23" i="28" s="1"/>
  <c r="I23" i="28" s="1"/>
  <c r="B5" i="10"/>
  <c r="B4" i="10"/>
  <c r="D13" i="10"/>
  <c r="E13" i="10" s="1"/>
  <c r="F13" i="10" s="1"/>
  <c r="G13" i="10" s="1"/>
  <c r="H13" i="10" s="1"/>
  <c r="D5" i="2"/>
  <c r="P218" i="38" l="1"/>
  <c r="P217" i="38"/>
  <c r="P151" i="38"/>
  <c r="P150" i="38"/>
  <c r="Q221" i="38"/>
  <c r="O108" i="38"/>
  <c r="Q217" i="38"/>
  <c r="P220" i="38"/>
  <c r="N107" i="38"/>
  <c r="O153" i="38"/>
  <c r="P12" i="38"/>
  <c r="P152" i="38"/>
  <c r="O149" i="38"/>
  <c r="N149" i="38"/>
  <c r="M150" i="38"/>
  <c r="P149" i="38"/>
  <c r="M149" i="38"/>
  <c r="N150" i="38"/>
  <c r="M108" i="38"/>
  <c r="N108" i="38"/>
  <c r="Q218" i="38" l="1"/>
  <c r="Q219" i="38"/>
  <c r="Q216" i="38"/>
  <c r="R218" i="38"/>
  <c r="Q150" i="38"/>
  <c r="Q151" i="38"/>
  <c r="Q12" i="38"/>
  <c r="Q152" i="38"/>
  <c r="R221" i="38"/>
  <c r="Q220" i="38"/>
  <c r="P153" i="38"/>
  <c r="O107" i="38"/>
  <c r="N110" i="38"/>
  <c r="M110" i="38"/>
  <c r="L110" i="38"/>
  <c r="P108" i="38" l="1"/>
  <c r="R217" i="38"/>
  <c r="S217" i="38"/>
  <c r="R150" i="38"/>
  <c r="S216" i="38"/>
  <c r="R151" i="38"/>
  <c r="S218" i="38"/>
  <c r="O110" i="38"/>
  <c r="O111" i="38" s="1"/>
  <c r="R220" i="38"/>
  <c r="P107" i="38"/>
  <c r="Q149" i="38"/>
  <c r="Q153" i="38"/>
  <c r="R219" i="38"/>
  <c r="R216" i="38"/>
  <c r="R152" i="38"/>
  <c r="M112" i="38"/>
  <c r="M111" i="38"/>
  <c r="N111" i="38"/>
  <c r="N112" i="38"/>
  <c r="S221" i="38" l="1"/>
  <c r="O112" i="38"/>
  <c r="P110" i="38"/>
  <c r="S220" i="38"/>
  <c r="S219" i="38"/>
  <c r="Q107" i="38"/>
  <c r="R149" i="38"/>
  <c r="R153" i="38"/>
  <c r="Q108" i="38"/>
  <c r="P112" i="38" l="1"/>
  <c r="P111" i="38"/>
  <c r="Q110" i="38"/>
  <c r="Q112" i="38" l="1"/>
  <c r="Q11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author>
  </authors>
  <commentList>
    <comment ref="A8" authorId="0" shapeId="0" xr:uid="{00000000-0006-0000-0200-000001000000}">
      <text>
        <r>
          <rPr>
            <sz val="10"/>
            <color indexed="81"/>
            <rFont val="Tahoma"/>
            <family val="2"/>
          </rPr>
          <t>Datum der letzten Änderung</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S</author>
  </authors>
  <commentList>
    <comment ref="B12" authorId="0" shapeId="0" xr:uid="{80612D11-37F6-4377-8B79-8638E2465EA0}">
      <text>
        <r>
          <rPr>
            <b/>
            <sz val="11"/>
            <color indexed="81"/>
            <rFont val="Segoe UI"/>
            <family val="2"/>
          </rPr>
          <t>Für welches Jahr gilt der Umrechnungsfaktor?</t>
        </r>
        <r>
          <rPr>
            <sz val="11"/>
            <color indexed="81"/>
            <rFont val="Segoe UI"/>
            <family val="2"/>
          </rPr>
          <t xml:space="preserve">
z.B. wenn Faktoren für Strom 2023 veröffentlich sind, aber 
für 2022 gelten, dann bitte 2022 angeben.
Wenn Faktor für mehrere Jahre gültig sein sollte, 
dann das höchste Jahr angeben.
</t>
        </r>
      </text>
    </comment>
    <comment ref="A24" authorId="0" shapeId="0" xr:uid="{5680B489-1665-4D6A-B8A8-D3E35F9508C9}">
      <text>
        <r>
          <rPr>
            <sz val="11"/>
            <color indexed="81"/>
            <rFont val="Segoe UI"/>
            <family val="2"/>
          </rPr>
          <t>Bezeichnung des Faktors</t>
        </r>
      </text>
    </comment>
    <comment ref="B24" authorId="0" shapeId="0" xr:uid="{FA12672A-818D-410D-A855-C030DB46FF92}">
      <text>
        <r>
          <rPr>
            <b/>
            <sz val="11"/>
            <color indexed="81"/>
            <rFont val="Segoe UI"/>
            <family val="2"/>
          </rPr>
          <t>Für welches Jahr gilt der Emissionsfaktor?</t>
        </r>
        <r>
          <rPr>
            <sz val="11"/>
            <color indexed="81"/>
            <rFont val="Segoe UI"/>
            <family val="2"/>
          </rPr>
          <t xml:space="preserve">
z.B. wenn Faktoren für Strom 2023 veröffentlich sind, aber 
für 2022 gelten, dann bitte 2022 angeben.
Wenn Faktor für mehrere Jahre gültig sein sollte, 
dann das höchste Jahr angeben.
</t>
        </r>
      </text>
    </comment>
    <comment ref="C24" authorId="0" shapeId="0" xr:uid="{FA8F0167-E279-4D09-8582-81050A8CE178}">
      <text>
        <r>
          <rPr>
            <b/>
            <sz val="11"/>
            <color indexed="81"/>
            <rFont val="Segoe UI"/>
            <family val="2"/>
          </rPr>
          <t xml:space="preserve">Gilt der Faktor von der Erzeugung bis zur Verwertung? </t>
        </r>
        <r>
          <rPr>
            <sz val="11"/>
            <color indexed="81"/>
            <rFont val="Segoe UI"/>
            <family val="2"/>
          </rPr>
          <t xml:space="preserve">
"Direkt" für Scope 1 oder 2  Berechnungen (je nach Kategorie), also vornehmlich Abgase aus 
         Verbrennungen oder flüchtige Gase.
         Für Scope 2 Unterscheidung zwischen "Ortsbasiert Direkt" und "Marktbasiert Direkt"
"Vorkette" für Scope 3 Berechnungen von Strom, Wärme, Kraftstoffe (z.B. Produktion, Anlieferung)
         Für alle anderen Scope 3 Berechnungen wenn möglich "Vorkette (Cradle to Gate)" ermitteln.
         Falls nicht Cradle to Gate, dann Beschreibung bitte in Kommentar, nicht hier rein.
"Direkt + Vorkette" wenn es nicht getrennt werden kann.  
</t>
        </r>
      </text>
    </comment>
    <comment ref="D24" authorId="0" shapeId="0" xr:uid="{70FACF31-11EA-4279-BCF4-253EB90468C6}">
      <text>
        <r>
          <rPr>
            <b/>
            <sz val="11"/>
            <color indexed="81"/>
            <rFont val="Segoe UI"/>
            <family val="2"/>
          </rPr>
          <t>In welcher Einheit wird die Emissionsquelle gemessen?</t>
        </r>
        <r>
          <rPr>
            <sz val="11"/>
            <color indexed="81"/>
            <rFont val="Segoe UI"/>
            <family val="2"/>
          </rPr>
          <t xml:space="preserve">
Sollten für eine Emissionsquelle verschiedene Maße möglich sein 
(z.B. kann Gas in kWh, m³, kg gemessen werden), dann sollten  
mehrere Zeilen angelegt werden mit den Emissionsquellen-Bezeichnungen 
"Gas in kWh", "Gas in m³", "Gas in kg" und entsprechend auch Zahlenwert
und Bezugseinheit eintragen.</t>
        </r>
      </text>
    </comment>
    <comment ref="E24" authorId="0" shapeId="0" xr:uid="{6CAA3E9E-9CF9-4776-BF72-A94E326B2679}">
      <text>
        <r>
          <rPr>
            <b/>
            <sz val="11"/>
            <color indexed="81"/>
            <rFont val="Segoe UI"/>
            <family val="2"/>
          </rPr>
          <t>Numerischer Wert des Emissionsfaktors</t>
        </r>
        <r>
          <rPr>
            <sz val="11"/>
            <color indexed="81"/>
            <rFont val="Segoe UI"/>
            <family val="2"/>
          </rPr>
          <t xml:space="preserve">
Muss in der Einheit eingegeben werden, die 
in der Spalte rechts nebenan eingetragen ist.</t>
        </r>
      </text>
    </comment>
    <comment ref="F24" authorId="0" shapeId="0" xr:uid="{101BC17D-3374-4898-8470-97041177D68D}">
      <text>
        <r>
          <rPr>
            <b/>
            <sz val="11"/>
            <color indexed="81"/>
            <rFont val="Segoe UI"/>
            <family val="2"/>
          </rPr>
          <t>Die Einheit des Emissionsfaktors</t>
        </r>
        <r>
          <rPr>
            <sz val="11"/>
            <color indexed="81"/>
            <rFont val="Segoe UI"/>
            <family val="2"/>
          </rPr>
          <t xml:space="preserve">
Wie viel Treibhausgase entstehen pro Bezugseinheit?
Sollte immer Kilogramm CO2-Äquivalente (kg CO2e)
pro Bezugseinheit eingegeben werden.</t>
        </r>
      </text>
    </comment>
    <comment ref="G24" authorId="0" shapeId="0" xr:uid="{14A9CBC2-ACCF-4211-8027-9618B106A2DE}">
      <text>
        <r>
          <rPr>
            <b/>
            <sz val="11"/>
            <color indexed="81"/>
            <rFont val="Segoe UI"/>
            <family val="2"/>
          </rPr>
          <t>Aus welcher Quelle stammt der Faktor?</t>
        </r>
        <r>
          <rPr>
            <sz val="11"/>
            <color indexed="81"/>
            <rFont val="Segoe UI"/>
            <family val="2"/>
          </rPr>
          <t xml:space="preserve">
Möglichst öffentlich zugängliche Datenbanken
ohne Lizenzbeschränkung angeben. 
Die Standards fordern möglichst einheitliche 
Bezüge der Faktoren aus wenigen Quellen.
</t>
        </r>
      </text>
    </comment>
    <comment ref="H24" authorId="0" shapeId="0" xr:uid="{91ED12AA-3F94-44ED-9B2B-063CEED98484}">
      <text>
        <r>
          <rPr>
            <sz val="11"/>
            <color indexed="81"/>
            <rFont val="Segoe UI"/>
            <family val="2"/>
          </rPr>
          <t>Bei Bedarf können zusätzliche Informationen hier 
ergänzend eingefügt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Arqum</author>
    <author>Arqum - Linda Böhringer</author>
  </authors>
  <commentList>
    <comment ref="A10" authorId="0" shapeId="0" xr:uid="{448F899C-55DA-4260-9F9D-D39AC1C28466}">
      <text>
        <r>
          <rPr>
            <sz val="9"/>
            <color indexed="81"/>
            <rFont val="Segoe UI"/>
            <family val="2"/>
          </rPr>
          <t xml:space="preserve">Hier bitte lediglich Strom aus herkömmlichen Quellen angeben. Ökostrom-Mengen können in Zeile 13 eingetragen werden.
</t>
        </r>
      </text>
    </comment>
    <comment ref="A26" authorId="0" shapeId="0" xr:uid="{6783840D-F929-4D48-A8A2-56A3374181D8}">
      <text>
        <r>
          <rPr>
            <sz val="9"/>
            <color indexed="81"/>
            <rFont val="Segoe UI"/>
            <family val="2"/>
          </rPr>
          <t xml:space="preserve">Die Krafstoffe beziehen sich auf die Fahrzeuge im Eigentum oder Leasingfahrzeuge.
</t>
        </r>
      </text>
    </comment>
    <comment ref="A31" authorId="1" shapeId="0" xr:uid="{00000000-0006-0000-0500-000004000000}">
      <text>
        <r>
          <rPr>
            <sz val="9"/>
            <color indexed="81"/>
            <rFont val="Tahoma"/>
            <family val="2"/>
          </rPr>
          <t xml:space="preserve">Stromverbrauch hier nur erfassen, sofern dieser nicht schon unter "Stromverbrauch" erfasst wird. (→ nur externes Aufladen)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Anna Katharina</author>
  </authors>
  <commentList>
    <comment ref="A46" authorId="0" shapeId="0" xr:uid="{00000000-0006-0000-1200-000001000000}">
      <text>
        <r>
          <rPr>
            <sz val="10"/>
            <color indexed="81"/>
            <rFont val="Tahoma"/>
            <family val="2"/>
          </rPr>
          <t>Hier kann noch ein weiteres Kältemittel ergänzt werden.
Dafür müssen dann jedoch auch die Umrechnungsfaktoren in den Stammdaten eingetragen werden.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B14" authorId="0" shapeId="0" xr:uid="{948EF74D-7CFB-4BD7-B8F9-844CA293FB37}">
      <text>
        <r>
          <rPr>
            <sz val="9"/>
            <color indexed="81"/>
            <rFont val="Segoe UI"/>
            <family val="2"/>
          </rPr>
          <t>Bitte aus Dropdown-Menü auswählen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C19" authorId="0" shapeId="0" xr:uid="{549D85AD-0156-4958-8C65-CBB4A9F44965}">
      <text>
        <r>
          <rPr>
            <b/>
            <sz val="9"/>
            <color indexed="81"/>
            <rFont val="Segoe UI"/>
            <family val="2"/>
          </rPr>
          <t xml:space="preserve">Pkm = Personenkilometer
</t>
        </r>
        <r>
          <rPr>
            <sz val="9"/>
            <color indexed="81"/>
            <rFont val="Segoe UI"/>
            <family val="2"/>
          </rPr>
          <t>Bsp. Fahrt von 2 Mitarbeitern in gemietetem PKW = Strecke x 2</t>
        </r>
      </text>
    </comment>
    <comment ref="A33" authorId="0" shapeId="0" xr:uid="{721052D0-3245-4A13-8B7A-52FD159B294D}">
      <text>
        <r>
          <rPr>
            <sz val="9"/>
            <color indexed="81"/>
            <rFont val="Segoe UI"/>
            <family val="2"/>
          </rPr>
          <t>Auf einheitliche Einheit achten!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C18" authorId="0" shapeId="0" xr:uid="{199A8FC9-536E-493A-B09F-F96842780596}">
      <text>
        <r>
          <rPr>
            <sz val="9"/>
            <color indexed="81"/>
            <rFont val="Segoe UI"/>
            <family val="2"/>
          </rPr>
          <t>Durchschnittliche Anzahl Anwesenheitstage über alle MA (ca. 210 Tage)</t>
        </r>
        <r>
          <rPr>
            <sz val="9"/>
            <color indexed="81"/>
            <rFont val="Segoe UI"/>
            <family val="2"/>
          </rPr>
          <t xml:space="preserve">
</t>
        </r>
      </text>
    </comment>
    <comment ref="E19" authorId="0" shapeId="0" xr:uid="{E144DF97-4848-439F-BD08-3A63275AED47}">
      <text>
        <r>
          <rPr>
            <b/>
            <sz val="9"/>
            <color indexed="81"/>
            <rFont val="Segoe UI"/>
            <family val="2"/>
          </rPr>
          <t>Bsp.: 2 MA 5 km + 1 MA 3 km = 13 Pkm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A15" authorId="0" shapeId="0" xr:uid="{8CA0A14D-8078-47A7-B473-A89E62CBA77C}">
      <text>
        <r>
          <rPr>
            <b/>
            <sz val="9"/>
            <color indexed="81"/>
            <rFont val="Segoe UI"/>
            <family val="2"/>
          </rPr>
          <t>pro Jahr oder für betrachtete Veranstaltung</t>
        </r>
      </text>
    </comment>
    <comment ref="E18" authorId="0" shapeId="0" xr:uid="{9A0A9EA4-8BC3-4019-ADDA-788B3EA7901B}">
      <text>
        <r>
          <rPr>
            <b/>
            <sz val="9"/>
            <color indexed="81"/>
            <rFont val="Segoe UI"/>
            <family val="2"/>
          </rPr>
          <t>Bsp.: 2 Besuchende 5 km + 1 Besuchender 3 km = 13 Pkm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G12" authorId="0" shapeId="0" xr:uid="{25FE7759-05DF-4CA8-9F6D-26E251B57420}">
      <text>
        <r>
          <rPr>
            <sz val="9"/>
            <color indexed="81"/>
            <rFont val="Segoe UI"/>
            <family val="2"/>
          </rPr>
          <t xml:space="preserve">    A / hoch: Es liegen vollständige, plausible Aktivitätsdaten und deren Nachweise vor (Primärquelle)
    B / mittel: Es liegen vollständige, plausible Aktivitätsdaten und deren Nachweise für einen belastbaren Richtwert vor (Sekundärquelle)
    C / gering: Es liegen erste (lückenhafte) Informationen und Nachweise vor, die zur abschätzenden Berechnung der Aktivitätsdaten herangezogen werden können. Oder: Mangels Daten für das betroffene Jahr wurde der Durchschnitt über die Werte der Vorjahre gebildet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tc={61EC7306-B822-40A0-8888-CCEB7ADBDBA0}</author>
    <author>Linda Boehringer | Arqum</author>
  </authors>
  <commentList>
    <comment ref="S2" authorId="0" shapeId="0" xr:uid="{61EC7306-B822-40A0-8888-CCEB7ADBDBA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Formeln müssen noch überall ergänzt werden.</t>
      </text>
    </comment>
    <comment ref="C38" authorId="1" shapeId="0" xr:uid="{0BB3287A-44CE-498C-B739-47394089DF1D}">
      <text>
        <r>
          <rPr>
            <sz val="9"/>
            <color indexed="81"/>
            <rFont val="Segoe UI"/>
            <family val="2"/>
          </rPr>
          <t>Es liegt kein Versorgerspezifischer Vorketten-Faktor vor, sodass die Emissionen lediglich nach location-based Ansatz bewertet werden.</t>
        </r>
      </text>
    </comment>
    <comment ref="C39" authorId="1" shapeId="0" xr:uid="{BA3E538A-F0EC-41F1-ABC6-D49959718A01}">
      <text>
        <r>
          <rPr>
            <sz val="9"/>
            <color indexed="81"/>
            <rFont val="Segoe UI"/>
            <family val="2"/>
          </rPr>
          <t>Es liegt kein Versorgerspezifischer Vorketten-Faktor vor, sodass die Emissionen lediglich nach location-based Ansatz bewertet werden.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<sst xmlns="http://schemas.openxmlformats.org/spreadsheetml/2006/main" count="831" uniqueCount="320">
  <si>
    <t>Legende</t>
  </si>
  <si>
    <t>Markierungen Tabellenblätter</t>
  </si>
  <si>
    <t>Bilanzierungspflicht (Scope 1 &amp; 2 + ausgewähle Scope 3-Emissionsquellen)</t>
  </si>
  <si>
    <t>Markierung Eingabezellen</t>
  </si>
  <si>
    <t>Wird von der Institution ausgefüllt</t>
  </si>
  <si>
    <t>Inhalte werden automatisch berechnet (Formeln hinterlegt)</t>
  </si>
  <si>
    <t>Inhalte sind unveränderlich</t>
  </si>
  <si>
    <t>Inhalte gehen direkt in das Tabellenblatt "THG-Bilanz" ein</t>
  </si>
  <si>
    <t>Inhaltsübersicht</t>
  </si>
  <si>
    <t>Institution:</t>
  </si>
  <si>
    <t>Datum:</t>
  </si>
  <si>
    <t>Register</t>
  </si>
  <si>
    <t>Verknüpfung</t>
  </si>
  <si>
    <t>Beschreibung</t>
  </si>
  <si>
    <t>Stand</t>
  </si>
  <si>
    <t>Allgemeines</t>
  </si>
  <si>
    <t>Stammdaten</t>
  </si>
  <si>
    <t>Link</t>
  </si>
  <si>
    <t>Unternehmensdaten + Zuständigkeiten</t>
  </si>
  <si>
    <t>Emissionsfaktoren</t>
  </si>
  <si>
    <r>
      <t>Emissionsfaktoren zur Umrechnung in kg CO</t>
    </r>
    <r>
      <rPr>
        <vertAlign val="subscript"/>
        <sz val="12"/>
        <rFont val="Verdana"/>
        <family val="2"/>
      </rPr>
      <t>2</t>
    </r>
    <r>
      <rPr>
        <sz val="12"/>
        <rFont val="Verdana"/>
        <family val="2"/>
      </rPr>
      <t>e</t>
    </r>
  </si>
  <si>
    <t>Daten</t>
  </si>
  <si>
    <t>Energie</t>
  </si>
  <si>
    <t>Eingabe der Energiedaten</t>
  </si>
  <si>
    <t>Offen</t>
  </si>
  <si>
    <t>Kältemittel</t>
  </si>
  <si>
    <t>Übersicht über Kälteanlagen und Kältemittelverluste</t>
  </si>
  <si>
    <t>Abfall</t>
  </si>
  <si>
    <t>Eingabe der Abfalldaten</t>
  </si>
  <si>
    <t>Bezogene Güter</t>
  </si>
  <si>
    <t>Eingabe von Roh-, Hilfs-, Betriebsstoffe</t>
  </si>
  <si>
    <t>Dienstreisen</t>
  </si>
  <si>
    <t>Eingabe der Dienstreisedaten für Zug, Flüge &amp; PKW</t>
  </si>
  <si>
    <t>Anreise Besucher*innen</t>
  </si>
  <si>
    <t>Datenqualität</t>
  </si>
  <si>
    <t>Datenquelle &amp; Bewertung der Qualität</t>
  </si>
  <si>
    <t>Auswertung der Daten</t>
  </si>
  <si>
    <t>THG-Bilanz</t>
  </si>
  <si>
    <t>Auswertung der THG-Emissionen</t>
  </si>
  <si>
    <t>Eingabe der Stammdaten</t>
  </si>
  <si>
    <t>zurück zum Inhalt</t>
  </si>
  <si>
    <t>Bearbeitungsdatum (letzte Änderung)</t>
  </si>
  <si>
    <t>Daten der Institution</t>
  </si>
  <si>
    <t>Institution / Haus</t>
  </si>
  <si>
    <t>Adresse</t>
  </si>
  <si>
    <t>Telefon</t>
  </si>
  <si>
    <t>Verantwortliche Mitarbeitende</t>
  </si>
  <si>
    <t>Anzahl Mitarbeitende gesamt</t>
  </si>
  <si>
    <t>Bilanzierungsrahmen</t>
  </si>
  <si>
    <t>Das Startjahr für die Erhebung ist:</t>
  </si>
  <si>
    <t>Bitte Startjahr nachträglich nicht mehr ändern.</t>
  </si>
  <si>
    <t>Systemgrenze im Basisjahr</t>
  </si>
  <si>
    <t>Änderungen der Systemzgrenze</t>
  </si>
  <si>
    <t>Organisatorische Systemgrenze:</t>
  </si>
  <si>
    <t>Bilanzierungsansatz organistorische Systemgrenze:</t>
  </si>
  <si>
    <t>Operativer Kontrollansatz</t>
  </si>
  <si>
    <t>Operative Systemgrenze:</t>
  </si>
  <si>
    <t>- Scope 1:</t>
  </si>
  <si>
    <t>- Scope 2:</t>
  </si>
  <si>
    <t>- Scope 3:</t>
  </si>
  <si>
    <t>Hinweise:</t>
  </si>
  <si>
    <t>Die Emissionsfaktor für Strom und Fernwärme sind den entsprechenden Jahresrechnung zu entnehmen.</t>
  </si>
  <si>
    <t>Umrechnungsfaktoren</t>
  </si>
  <si>
    <t>Bezeichnung</t>
  </si>
  <si>
    <t>Bezugsjahr</t>
  </si>
  <si>
    <t>Basis-Einheit</t>
  </si>
  <si>
    <t xml:space="preserve">Faktor  </t>
  </si>
  <si>
    <t>Einheit Umrech-nungsfaktor</t>
  </si>
  <si>
    <t>Quelle</t>
  </si>
  <si>
    <t>Kommentar</t>
  </si>
  <si>
    <t>Heizöl (leicht)</t>
  </si>
  <si>
    <t>Liter</t>
  </si>
  <si>
    <t>kWh/Liter</t>
  </si>
  <si>
    <t>Gemis</t>
  </si>
  <si>
    <t>Gas</t>
  </si>
  <si>
    <t>m³</t>
  </si>
  <si>
    <t>kWh/m³</t>
  </si>
  <si>
    <t>Flüssiggas - Propan</t>
  </si>
  <si>
    <t>kg</t>
  </si>
  <si>
    <t>kWh/kg</t>
  </si>
  <si>
    <t>Holz-Pellets</t>
  </si>
  <si>
    <t>Hackschnitzel</t>
  </si>
  <si>
    <t>Diesel</t>
  </si>
  <si>
    <t>Benzin</t>
  </si>
  <si>
    <t>Erdgas (CNG)</t>
  </si>
  <si>
    <t>Autogas (LPG)</t>
  </si>
  <si>
    <t>Emissionsquelle</t>
  </si>
  <si>
    <t>Systemgrenze</t>
  </si>
  <si>
    <t>Bezugseinheit</t>
  </si>
  <si>
    <t>Emissionsfaktor</t>
  </si>
  <si>
    <t>Einheit</t>
  </si>
  <si>
    <t>Heizöl</t>
  </si>
  <si>
    <t>Direkt</t>
  </si>
  <si>
    <t>Energiedaten</t>
  </si>
  <si>
    <t>MENGENERFASSUNG</t>
  </si>
  <si>
    <t>Stromverbrauch</t>
  </si>
  <si>
    <t>Menge</t>
  </si>
  <si>
    <t>kWh</t>
  </si>
  <si>
    <t>Ökostrom</t>
  </si>
  <si>
    <t>Heizenergie</t>
  </si>
  <si>
    <t>Erdgas</t>
  </si>
  <si>
    <r>
      <t>m</t>
    </r>
    <r>
      <rPr>
        <vertAlign val="superscript"/>
        <sz val="10"/>
        <rFont val="Verdana"/>
        <family val="2"/>
      </rPr>
      <t>3</t>
    </r>
  </si>
  <si>
    <t xml:space="preserve">Fernwärme </t>
  </si>
  <si>
    <t>Prozessenergie</t>
  </si>
  <si>
    <t>Heizöl (Input in Anlage)</t>
  </si>
  <si>
    <t>Erdgas (Input in Anlage)</t>
  </si>
  <si>
    <t>Flüssiggas - Propan (z.B. Gasflaschen)</t>
  </si>
  <si>
    <t>Notstromaggregate - Heizöl</t>
  </si>
  <si>
    <t>Notstromaggregate - Erdgas</t>
  </si>
  <si>
    <t>Notstromaggregate - Diesel</t>
  </si>
  <si>
    <t>Kraftstoffe</t>
  </si>
  <si>
    <t>Strom extern</t>
  </si>
  <si>
    <t>Wasserstoff</t>
  </si>
  <si>
    <t>Biogene Energieträger</t>
  </si>
  <si>
    <t>Biogas</t>
  </si>
  <si>
    <t>Holz (Pellets)</t>
  </si>
  <si>
    <t>Hinweis:</t>
  </si>
  <si>
    <t>Kälteanlagenkataster</t>
  </si>
  <si>
    <r>
      <t>Dichtigkeitskontrollenpflichtig sind Anlagen ab 5t CO</t>
    </r>
    <r>
      <rPr>
        <b/>
        <vertAlign val="subscript"/>
        <sz val="10"/>
        <rFont val="Arial"/>
        <family val="2"/>
      </rPr>
      <t>2</t>
    </r>
    <r>
      <rPr>
        <b/>
        <sz val="10"/>
        <rFont val="Arial"/>
        <family val="2"/>
      </rPr>
      <t>e</t>
    </r>
  </si>
  <si>
    <t>Anlagen-Typ</t>
  </si>
  <si>
    <t>Anlagen-Nummer</t>
  </si>
  <si>
    <t>eingesetztes 
Kältemittel</t>
  </si>
  <si>
    <t>Kältemittelfüllmenge 
(kg)</t>
  </si>
  <si>
    <t>GWP-Faktor</t>
  </si>
  <si>
    <r>
      <t>Emissionen in CO</t>
    </r>
    <r>
      <rPr>
        <b/>
        <vertAlign val="subscript"/>
        <sz val="10"/>
        <rFont val="Verdana"/>
        <family val="2"/>
      </rPr>
      <t>2</t>
    </r>
    <r>
      <rPr>
        <b/>
        <sz val="10"/>
        <rFont val="Verdana"/>
        <family val="2"/>
      </rPr>
      <t>e</t>
    </r>
  </si>
  <si>
    <t>Ergebnis der Kontrolle</t>
  </si>
  <si>
    <t>Nachgefüllte Menge an Kältemitteln</t>
  </si>
  <si>
    <r>
      <t>R-11</t>
    </r>
    <r>
      <rPr>
        <sz val="10"/>
        <rFont val="Verdana"/>
        <family val="2"/>
      </rPr>
      <t xml:space="preserve"> Trichlorfluormethan</t>
    </r>
  </si>
  <si>
    <r>
      <t>R-12</t>
    </r>
    <r>
      <rPr>
        <sz val="10"/>
        <rFont val="Verdana"/>
        <family val="2"/>
      </rPr>
      <t xml:space="preserve"> Dichlordifluormethan</t>
    </r>
  </si>
  <si>
    <r>
      <t>R-22</t>
    </r>
    <r>
      <rPr>
        <sz val="10"/>
        <rFont val="Verdana"/>
        <family val="2"/>
      </rPr>
      <t xml:space="preserve"> Chlordifluormethan</t>
    </r>
  </si>
  <si>
    <r>
      <t>R-32</t>
    </r>
    <r>
      <rPr>
        <sz val="10"/>
        <rFont val="Verdana"/>
        <family val="2"/>
      </rPr>
      <t xml:space="preserve"> Difluormethan</t>
    </r>
  </si>
  <si>
    <r>
      <t>R-113</t>
    </r>
    <r>
      <rPr>
        <sz val="10"/>
        <rFont val="Verdana"/>
        <family val="2"/>
      </rPr>
      <t xml:space="preserve"> Trichlortrifluorethan</t>
    </r>
  </si>
  <si>
    <r>
      <t>R-123</t>
    </r>
    <r>
      <rPr>
        <sz val="10"/>
        <rFont val="Verdana"/>
        <family val="2"/>
      </rPr>
      <t xml:space="preserve"> Dichlortrifluorethan</t>
    </r>
  </si>
  <si>
    <r>
      <t>R-124</t>
    </r>
    <r>
      <rPr>
        <sz val="10"/>
        <rFont val="Verdana"/>
        <family val="2"/>
      </rPr>
      <t xml:space="preserve"> Chlortetrafluorethan</t>
    </r>
  </si>
  <si>
    <r>
      <t>R-125</t>
    </r>
    <r>
      <rPr>
        <sz val="10"/>
        <rFont val="Verdana"/>
        <family val="2"/>
      </rPr>
      <t xml:space="preserve"> Pentafluorethan</t>
    </r>
  </si>
  <si>
    <r>
      <t>R-134a</t>
    </r>
    <r>
      <rPr>
        <sz val="10"/>
        <rFont val="Verdana"/>
        <family val="2"/>
      </rPr>
      <t xml:space="preserve"> Tetrafluorethan</t>
    </r>
  </si>
  <si>
    <r>
      <t>R-143a</t>
    </r>
    <r>
      <rPr>
        <sz val="10"/>
        <rFont val="Verdana"/>
        <family val="2"/>
      </rPr>
      <t xml:space="preserve"> Trifluorethan</t>
    </r>
  </si>
  <si>
    <r>
      <t>R-152a</t>
    </r>
    <r>
      <rPr>
        <sz val="10"/>
        <rFont val="Verdana"/>
        <family val="2"/>
      </rPr>
      <t xml:space="preserve"> Difluorethan</t>
    </r>
  </si>
  <si>
    <r>
      <t>R-401A</t>
    </r>
    <r>
      <rPr>
        <sz val="10"/>
        <rFont val="Verdana"/>
        <family val="2"/>
      </rPr>
      <t xml:space="preserve"> (53%R-22, 34% R-124, 13% R-152a)</t>
    </r>
  </si>
  <si>
    <r>
      <t>R-401B</t>
    </r>
    <r>
      <rPr>
        <sz val="10"/>
        <rFont val="Verdana"/>
        <family val="2"/>
      </rPr>
      <t xml:space="preserve"> (61% R-22, 28% R-124, 11% R-152a)</t>
    </r>
  </si>
  <si>
    <r>
      <t>R-402A</t>
    </r>
    <r>
      <rPr>
        <sz val="10"/>
        <rFont val="Verdana"/>
        <family val="2"/>
      </rPr>
      <t xml:space="preserve"> (38% R-22, 60% R-125, 2% R-290)</t>
    </r>
  </si>
  <si>
    <r>
      <t>R-404A</t>
    </r>
    <r>
      <rPr>
        <sz val="10"/>
        <rFont val="Verdana"/>
        <family val="2"/>
      </rPr>
      <t xml:space="preserve"> (44% R-125, 52% R-143a, R-134a)</t>
    </r>
  </si>
  <si>
    <r>
      <t>R-407A</t>
    </r>
    <r>
      <rPr>
        <sz val="10"/>
        <rFont val="Verdana"/>
        <family val="2"/>
      </rPr>
      <t xml:space="preserve"> (20% R-32, 40% R-125, 40% R-134a)</t>
    </r>
  </si>
  <si>
    <r>
      <t>R-407C</t>
    </r>
    <r>
      <rPr>
        <sz val="10"/>
        <rFont val="Verdana"/>
        <family val="2"/>
      </rPr>
      <t xml:space="preserve"> (23% R-32, 25% R-125, 52% R-134a)</t>
    </r>
  </si>
  <si>
    <r>
      <t xml:space="preserve">R-410A </t>
    </r>
    <r>
      <rPr>
        <sz val="10"/>
        <rFont val="Verdana"/>
        <family val="2"/>
      </rPr>
      <t>(50% R-32, 50% R-125)</t>
    </r>
  </si>
  <si>
    <r>
      <t>R-502</t>
    </r>
    <r>
      <rPr>
        <sz val="10"/>
        <rFont val="Verdana"/>
        <family val="2"/>
      </rPr>
      <t xml:space="preserve"> (48,8% R-22, 51,2% R-115)</t>
    </r>
  </si>
  <si>
    <r>
      <t>R-507</t>
    </r>
    <r>
      <rPr>
        <sz val="10"/>
        <rFont val="Verdana"/>
        <family val="2"/>
      </rPr>
      <t xml:space="preserve"> (45% R-125, 55% R-143)</t>
    </r>
  </si>
  <si>
    <r>
      <t>R-744</t>
    </r>
    <r>
      <rPr>
        <sz val="10"/>
        <rFont val="Verdana"/>
        <family val="2"/>
      </rPr>
      <t xml:space="preserve"> Kohlenstoffdioxid</t>
    </r>
  </si>
  <si>
    <t>Abfalldaten</t>
  </si>
  <si>
    <r>
      <t>Hinweise</t>
    </r>
    <r>
      <rPr>
        <i/>
        <sz val="10"/>
        <color indexed="10"/>
        <rFont val="Verdana"/>
        <family val="2"/>
      </rPr>
      <t xml:space="preserve">: </t>
    </r>
  </si>
  <si>
    <t>Bitte für alle Fraktion die Abfallmengen in kg oder t angeben (einheitliche Einheit).</t>
  </si>
  <si>
    <t xml:space="preserve">Im Feld "Verbleib" sollte aus dem Dropdown-Menü ausgewählt werden, ob die Fraktion ins Recycling geht, in die Deponie oder verbrannt wird (thermische Verwertung). 
</t>
  </si>
  <si>
    <t>Diese Information kann beim Entsorger erfragt werden. Die zweite Tabelle füllt sich anschließend automatisch.</t>
  </si>
  <si>
    <t>Bezeichnung des Abfalls</t>
  </si>
  <si>
    <t xml:space="preserve">Verbleib </t>
  </si>
  <si>
    <t>t</t>
  </si>
  <si>
    <t>Recycling</t>
  </si>
  <si>
    <t>g. A.</t>
  </si>
  <si>
    <t>Thermische Verwertung</t>
  </si>
  <si>
    <t>Deponie</t>
  </si>
  <si>
    <t>SUMME</t>
  </si>
  <si>
    <t xml:space="preserve">Wenn möglich alle Mengen in Gewichtseinheiten angeben. </t>
  </si>
  <si>
    <t>Bezeichnung des Stoffs</t>
  </si>
  <si>
    <t xml:space="preserve">Bitte tragen Sie hier die im Rahmen von Dienstreisen zurückgelegten Personenkilometer je Verkehrsmittel ein. </t>
  </si>
  <si>
    <t>Achtung: Fahrten mit Firmenwagen/Poolfahrzeugen sind hier nicht relevant. Diese werden im Tabellenblatt "Energie" eingetragen. Fahrten mit einem gemieteten Pkw tragen Sie bitte hier ein.</t>
  </si>
  <si>
    <t>Bahn (nah) beinhaltet Fahrten mit RE, RB oder S-Bahn bzgw. Fahrten unter 50km</t>
  </si>
  <si>
    <t>Bahn (fern) beinhaltet Fahrten mit ICE, IC oder EC bzgw. Fahrten über 50km</t>
  </si>
  <si>
    <t>ÖPNV beinhaltet Fahrten mit S-, U-Bahn und Bus</t>
  </si>
  <si>
    <t>Verkehrsmittel</t>
  </si>
  <si>
    <t>Bahn (nah)</t>
  </si>
  <si>
    <t>Pkm</t>
  </si>
  <si>
    <t>Bahn (fern)</t>
  </si>
  <si>
    <r>
      <rPr>
        <i/>
        <sz val="10"/>
        <color theme="0" tint="-0.34998626667073579"/>
        <rFont val="Verdana"/>
        <family val="2"/>
      </rPr>
      <t>Alternativ</t>
    </r>
    <r>
      <rPr>
        <sz val="10"/>
        <color theme="0" tint="-0.34998626667073579"/>
        <rFont val="Verdana"/>
        <family val="2"/>
      </rPr>
      <t>: Bahn (nah &amp; fern)</t>
    </r>
  </si>
  <si>
    <t>ÖPNV</t>
  </si>
  <si>
    <t>Flugzeug (national)</t>
  </si>
  <si>
    <t>Flugzeug (Europa - Economy class)</t>
  </si>
  <si>
    <t>Flugzeug (Europa - Business class)</t>
  </si>
  <si>
    <t>Flugzeug (international - Economy class)</t>
  </si>
  <si>
    <t>Flugzeug (international - Business class)</t>
  </si>
  <si>
    <r>
      <rPr>
        <i/>
        <sz val="10"/>
        <color theme="0" tint="-0.34998626667073579"/>
        <rFont val="Verdana"/>
        <family val="2"/>
      </rPr>
      <t xml:space="preserve">Alternativ: </t>
    </r>
    <r>
      <rPr>
        <sz val="10"/>
        <color theme="0" tint="-0.34998626667073579"/>
        <rFont val="Verdana"/>
        <family val="2"/>
      </rPr>
      <t>Flugzeug Europa alle Klassen</t>
    </r>
  </si>
  <si>
    <r>
      <rPr>
        <i/>
        <sz val="10"/>
        <color theme="0" tint="-0.34998626667073579"/>
        <rFont val="Verdana"/>
        <family val="2"/>
      </rPr>
      <t xml:space="preserve">Alternativ: </t>
    </r>
    <r>
      <rPr>
        <sz val="10"/>
        <color theme="0" tint="-0.34998626667073579"/>
        <rFont val="Verdana"/>
        <family val="2"/>
      </rPr>
      <t>Flugzeug international alle Klassen</t>
    </r>
  </si>
  <si>
    <r>
      <rPr>
        <i/>
        <sz val="10"/>
        <color theme="0" tint="-0.34998626667073579"/>
        <rFont val="Verdana"/>
        <family val="2"/>
      </rPr>
      <t>Alternativ:</t>
    </r>
    <r>
      <rPr>
        <sz val="10"/>
        <color theme="0" tint="-0.34998626667073579"/>
        <rFont val="Verdana"/>
        <family val="2"/>
      </rPr>
      <t xml:space="preserve"> Flug alle Entfernungen und Klassen</t>
    </r>
  </si>
  <si>
    <t>gemieteter/privater Pkw</t>
  </si>
  <si>
    <t>Anzahl Personen</t>
  </si>
  <si>
    <t>Fahrrad/Fuß</t>
  </si>
  <si>
    <t>PKW</t>
  </si>
  <si>
    <t>Flugzeug</t>
  </si>
  <si>
    <t>Berechnung Personenkilometer</t>
  </si>
  <si>
    <t>Pkm im Jahr</t>
  </si>
  <si>
    <t>MA</t>
  </si>
  <si>
    <t>Anwesenheitstage vor Ort im Jahr</t>
  </si>
  <si>
    <t>Anzahl Tage</t>
  </si>
  <si>
    <t>Anzahl der Beschäftigten</t>
  </si>
  <si>
    <t>Anzahl der Teilnehmenden an der Umfrage</t>
  </si>
  <si>
    <t>Hochrechnungsfaktor</t>
  </si>
  <si>
    <t>-</t>
  </si>
  <si>
    <t>Mitarbeitendenan-/ und -abreise (Hin- und Rückweg)</t>
  </si>
  <si>
    <t>Pkm/Tag gesamt über alle MA</t>
  </si>
  <si>
    <t>Wasser</t>
  </si>
  <si>
    <t>Frischwasser</t>
  </si>
  <si>
    <t>Abwasser</t>
  </si>
  <si>
    <t>Schiff international</t>
  </si>
  <si>
    <t>Güterzug</t>
  </si>
  <si>
    <t>Luftfracht</t>
  </si>
  <si>
    <t>LKW</t>
  </si>
  <si>
    <t>Paketdienst</t>
  </si>
  <si>
    <t>Briefe</t>
  </si>
  <si>
    <t>Briefe klimaneutral</t>
  </si>
  <si>
    <t>Pakete</t>
  </si>
  <si>
    <t>Pakete klimaneutral</t>
  </si>
  <si>
    <t>Bahn (Nahverkehr)</t>
  </si>
  <si>
    <t>Bahn (Fernverkehr)</t>
  </si>
  <si>
    <t>Das GHG-Protokoll schreibt die Bestimmung der Datenqualität (Spalte G) verpflichtend vor. Nutzen Sie Ihre Angaben der Spalten D bis F für die Einordnung. Sollten sich die Erhebungsweise über die Jahre ändern, kann dies entsprechend in Spalte H ausgeführt werden.</t>
  </si>
  <si>
    <t>Scope</t>
  </si>
  <si>
    <t>Emissionsquellen</t>
  </si>
  <si>
    <t>Spezifizierung</t>
  </si>
  <si>
    <r>
      <t xml:space="preserve">Datenquelle
</t>
    </r>
    <r>
      <rPr>
        <sz val="10"/>
        <color theme="1"/>
        <rFont val="Verdana"/>
        <family val="2"/>
      </rPr>
      <t>Woher stammen die Daten? → z.B. Logbuch, Zählerstand.</t>
    </r>
  </si>
  <si>
    <r>
      <t xml:space="preserve">Messung, Schätzung oder Rechnung?
</t>
    </r>
    <r>
      <rPr>
        <sz val="10"/>
        <color theme="1"/>
        <rFont val="Verdana"/>
        <family val="2"/>
      </rPr>
      <t>(aus Dropdown-Menü auswählen)</t>
    </r>
  </si>
  <si>
    <r>
      <t xml:space="preserve">Datenlieferant
</t>
    </r>
    <r>
      <rPr>
        <sz val="10"/>
        <color theme="1"/>
        <rFont val="Verdana"/>
        <family val="2"/>
      </rPr>
      <t>(Wer liefert die Daten? → Name der Person oder Abteilung)</t>
    </r>
  </si>
  <si>
    <r>
      <t xml:space="preserve">Datenqualität
</t>
    </r>
    <r>
      <rPr>
        <sz val="10"/>
        <color theme="1"/>
        <rFont val="Verdana"/>
        <family val="2"/>
      </rPr>
      <t>[hoch - mittel - gering]</t>
    </r>
  </si>
  <si>
    <r>
      <t xml:space="preserve">Kommentar 
</t>
    </r>
    <r>
      <rPr>
        <sz val="10"/>
        <color theme="1"/>
        <rFont val="Verdana"/>
        <family val="2"/>
      </rPr>
      <t>(z.B. zu Änderung der Datenerhebungsweise bei mehrjähriger Erhebung)</t>
    </r>
  </si>
  <si>
    <t>Scope 1</t>
  </si>
  <si>
    <t xml:space="preserve">Heizöl </t>
  </si>
  <si>
    <t>Notstromversorgung</t>
  </si>
  <si>
    <t>Kältemittelverluste</t>
  </si>
  <si>
    <t>alle Anlagen</t>
  </si>
  <si>
    <t>Scope 2</t>
  </si>
  <si>
    <t>Strom - außer Ökostrom</t>
  </si>
  <si>
    <t>Strom extern geladen</t>
  </si>
  <si>
    <t>Fernwärme</t>
  </si>
  <si>
    <t>Scope 3</t>
  </si>
  <si>
    <t>Strom - Ökostrom</t>
  </si>
  <si>
    <t>Alle Fraktionen</t>
  </si>
  <si>
    <t xml:space="preserve">Bahn  </t>
  </si>
  <si>
    <t>Flüge</t>
  </si>
  <si>
    <t>Anreise Mitarbeitende</t>
  </si>
  <si>
    <t>Scope 4</t>
  </si>
  <si>
    <t>z.B. Umfrage</t>
  </si>
  <si>
    <t>Biogen</t>
  </si>
  <si>
    <t>Verantwortlicher Mitarbeiter:</t>
  </si>
  <si>
    <t>EF aus diesen Jahren werden verwendet:</t>
  </si>
  <si>
    <r>
      <t>THG-Emissionen (in kg CO</t>
    </r>
    <r>
      <rPr>
        <b/>
        <vertAlign val="subscript"/>
        <sz val="12"/>
        <rFont val="Verdana"/>
        <family val="2"/>
      </rPr>
      <t>2</t>
    </r>
    <r>
      <rPr>
        <b/>
        <sz val="12"/>
        <rFont val="Verdana"/>
        <family val="2"/>
      </rPr>
      <t>e)</t>
    </r>
  </si>
  <si>
    <t>Spezifikation</t>
  </si>
  <si>
    <t>Bezeichnung Emissionsfaktor</t>
  </si>
  <si>
    <r>
      <t>Biogene Emissionen - THGe ohne CO</t>
    </r>
    <r>
      <rPr>
        <vertAlign val="subscript"/>
        <sz val="12"/>
        <color theme="1"/>
        <rFont val="Verdana"/>
        <family val="2"/>
      </rPr>
      <t>2</t>
    </r>
  </si>
  <si>
    <t>R-32 Difluormethan</t>
  </si>
  <si>
    <t>R-134a Tetrafluorethan</t>
  </si>
  <si>
    <t>R-143a Trifluorethan</t>
  </si>
  <si>
    <t>R-152a Difluorethan</t>
  </si>
  <si>
    <t>R-401A</t>
  </si>
  <si>
    <t>R-404A</t>
  </si>
  <si>
    <t>R-407A</t>
  </si>
  <si>
    <t>R-407C</t>
  </si>
  <si>
    <t>R-410A</t>
  </si>
  <si>
    <t>Strom (konventionell)</t>
  </si>
  <si>
    <t>Markt-basierter Ansatz*</t>
  </si>
  <si>
    <t>Direkt Marktbasiert</t>
  </si>
  <si>
    <t>Location-based Approach</t>
  </si>
  <si>
    <t>Direkt Ortsbasiert</t>
  </si>
  <si>
    <r>
      <t xml:space="preserve">Fernwärme </t>
    </r>
    <r>
      <rPr>
        <sz val="9"/>
        <color theme="1"/>
        <rFont val="Verdana"/>
        <family val="2"/>
      </rPr>
      <t>(inkl. Vorkette)</t>
    </r>
  </si>
  <si>
    <t>Energie- und Brennstoffbezogene Vorkettenemissionen</t>
  </si>
  <si>
    <t>Heizöl (Vorkette)</t>
  </si>
  <si>
    <t>Vorkette</t>
  </si>
  <si>
    <t>Erdgas (Vorkette)</t>
  </si>
  <si>
    <t>Flüssiggas (Vorkette)</t>
  </si>
  <si>
    <t>Diesel (Vorkette)</t>
  </si>
  <si>
    <t>Benzin (Vorkette)</t>
  </si>
  <si>
    <t>Strom konventionell (Vorkette)</t>
  </si>
  <si>
    <t>Ökostrom (Vorkette)</t>
  </si>
  <si>
    <t>Verbrennung</t>
  </si>
  <si>
    <t>Alternativ: Bahn (nah &amp; fern)</t>
  </si>
  <si>
    <t>Alternativ: Flugzeug Europa alle Klassen</t>
  </si>
  <si>
    <t>Alternativ: Flugzeug international alle Klassen</t>
  </si>
  <si>
    <t>Alternativ: Flug alle Entfernungen und Klassen</t>
  </si>
  <si>
    <t>Mobile Arbiet / Online-Meetings</t>
  </si>
  <si>
    <t>Strom &amp; Datenübertragung</t>
  </si>
  <si>
    <t>Transporte vorgelagert Beschaffung/Anlieferung</t>
  </si>
  <si>
    <t>Transporte vorgelagert Versand/Distribution</t>
  </si>
  <si>
    <t>Anreise Künstler*innen &amp; Prodiltionsteams</t>
  </si>
  <si>
    <t>Sonstige</t>
  </si>
  <si>
    <t>Biogene Emissionen</t>
  </si>
  <si>
    <r>
      <t>Biogas - CO</t>
    </r>
    <r>
      <rPr>
        <vertAlign val="subscript"/>
        <sz val="12"/>
        <color theme="1"/>
        <rFont val="Verdana"/>
        <family val="2"/>
      </rPr>
      <t>2</t>
    </r>
  </si>
  <si>
    <r>
      <t>Holz (Pellets) - CO</t>
    </r>
    <r>
      <rPr>
        <vertAlign val="subscript"/>
        <sz val="12"/>
        <color theme="1"/>
        <rFont val="Verdana"/>
        <family val="2"/>
      </rPr>
      <t>2</t>
    </r>
  </si>
  <si>
    <r>
      <t>Hackschnitzel - CO</t>
    </r>
    <r>
      <rPr>
        <vertAlign val="subscript"/>
        <sz val="12"/>
        <color theme="1"/>
        <rFont val="Verdana"/>
        <family val="2"/>
      </rPr>
      <t>2</t>
    </r>
  </si>
  <si>
    <r>
      <t>Summe Emissionen Scope 1 [in kg CO</t>
    </r>
    <r>
      <rPr>
        <b/>
        <vertAlign val="subscript"/>
        <sz val="12"/>
        <rFont val="Verdana"/>
        <family val="2"/>
      </rPr>
      <t>2</t>
    </r>
    <r>
      <rPr>
        <b/>
        <sz val="12"/>
        <rFont val="Verdana"/>
        <family val="2"/>
      </rPr>
      <t>e]</t>
    </r>
  </si>
  <si>
    <r>
      <t>Summe Emissionen Scope 2 [in kg CO</t>
    </r>
    <r>
      <rPr>
        <b/>
        <vertAlign val="subscript"/>
        <sz val="12"/>
        <rFont val="Verdana"/>
        <family val="2"/>
      </rPr>
      <t>2</t>
    </r>
    <r>
      <rPr>
        <b/>
        <sz val="12"/>
        <rFont val="Verdana"/>
        <family val="2"/>
      </rPr>
      <t>e]</t>
    </r>
  </si>
  <si>
    <r>
      <t>Summe Emissionen Scope 3 [in kg CO</t>
    </r>
    <r>
      <rPr>
        <b/>
        <vertAlign val="subscript"/>
        <sz val="12"/>
        <rFont val="Verdana"/>
        <family val="2"/>
      </rPr>
      <t>2</t>
    </r>
    <r>
      <rPr>
        <b/>
        <sz val="12"/>
        <rFont val="Verdana"/>
        <family val="2"/>
      </rPr>
      <t>e]</t>
    </r>
  </si>
  <si>
    <t>Summe der gesamten THG-Emissionen</t>
  </si>
  <si>
    <t>Entwicklung absolut</t>
  </si>
  <si>
    <t>Entwicklung prozentual</t>
  </si>
  <si>
    <t>Gesamte THG-Emissionen inkl. Biogene Emissionen</t>
  </si>
  <si>
    <t>* Anhand des location-basierten Ansatzes würden sich folgende Stromemissionen ergeben:</t>
  </si>
  <si>
    <t>SCOPE 1</t>
  </si>
  <si>
    <t>Summe Prozessenergie</t>
  </si>
  <si>
    <t xml:space="preserve">Summe Kraftstoffe </t>
  </si>
  <si>
    <t>Summe Kältemittelemissionen</t>
  </si>
  <si>
    <t>SCOPE 3</t>
  </si>
  <si>
    <t>Pendleremissionen</t>
  </si>
  <si>
    <t>Anzahl der Besucher*innen gesamt</t>
  </si>
  <si>
    <t>Nahverkehr</t>
  </si>
  <si>
    <t>Fernverkehr</t>
  </si>
  <si>
    <t>PKW Verbrenner</t>
  </si>
  <si>
    <t>PKW Elektrisch</t>
  </si>
  <si>
    <t>Summe</t>
  </si>
  <si>
    <t>Pkm gesamt über alle Besuchende</t>
  </si>
  <si>
    <t>Besucher*innenan-/ und -abreise (Hin- und Rückweg)</t>
  </si>
  <si>
    <t>Hinweis zu den abgedeckten Emissionsquellen</t>
  </si>
  <si>
    <t>Im Rahmen des Programms "Klimaschutz in Kultureinrichtungen" sind folgende Emissionsquellen verpflichtend zu bilanzieren: Scope 1 &amp; 2, Vorkettenemissionen aus Energieverbräuchen, Abfall, Dienstreisen, Anreise von Besuchenden, Bezogene Güter sowie Anreise von Mitarbeitenden. Die vorliegende Datenerhebungsvorlage umfasst diese Emissionsquellen.</t>
  </si>
  <si>
    <t>Erhebung der Anreise von Besucher*innen über eine Umfrage</t>
  </si>
  <si>
    <t>Erhebung Mitarbeitendenanreise über eine Umfrage</t>
  </si>
  <si>
    <t>Anreise Mitarbeitende (Umfrage)</t>
  </si>
  <si>
    <t>Führen Sie eine Umfrage unter Besuchenden zu ihrer Anreise zum Veranstaltungsort durch. 
* Mit welchem Verkehrsmittel kommen die Besucher*innen?
* Wie viele Kilometer legten sie zurück (Hin- und Rückweg)?</t>
  </si>
  <si>
    <r>
      <t>Zunächst sind die in der Organisation vorhandenen Kälteanlagen in unten stehendes Kataster (ab Zeile 13) aufzunehmen.
Danach werden die Verluste an Kältemitteln erfasst (zweite Tabelle). Die Verluste entsprechen den nachgefüllten Kältemittelmengen, welche den Wartungsbüchern der Kälteanalagen entnommen werden können. Entweicht dem Kühlkreislauf Kältemittel, gelangen Emissionen in die Atmosphäre, die deutlich klimawirksamer sind als CO</t>
    </r>
    <r>
      <rPr>
        <vertAlign val="subscript"/>
        <sz val="10"/>
        <color indexed="10"/>
        <rFont val="Verdana"/>
        <family val="2"/>
      </rPr>
      <t>2</t>
    </r>
    <r>
      <rPr>
        <sz val="10"/>
        <color indexed="10"/>
        <rFont val="Verdana"/>
        <family val="2"/>
      </rPr>
      <t xml:space="preserve">. </t>
    </r>
  </si>
  <si>
    <t>Anreise Besucher*innen (Umfrage)</t>
  </si>
  <si>
    <t>Führen Sie eine Mitarbeitendenbefragung zu ihrer Anreise zur Organisation durch. 
* Mit welchem Verkehrsmittel kommen die Mitarbeitenden zur Arbeit?
* Wie viele Kilometer legen sie täglich zurück (Hin- und Rückweg)?
* An wie vielen Tagen reisen die Mitarbeitenden im Jahr zur Arbeit an?</t>
  </si>
  <si>
    <r>
      <t xml:space="preserve">Die meisten Zellen diesen Tabellenblatts werden automatisch berechnet sofern in den restlichen Tabellenblättern Daten für das entsprechende Jahr vermerkt wurden UND im Tabellenblatt "Emissionsfaktoren für jeden Eintrag ein Emissionsfkator hinterlegt ist.
</t>
    </r>
    <r>
      <rPr>
        <u/>
        <sz val="12"/>
        <color rgb="FFFF0000"/>
        <rFont val="Verdana"/>
        <family val="2"/>
      </rPr>
      <t>Hinweis zur Auswertung</t>
    </r>
    <r>
      <rPr>
        <sz val="12"/>
        <color indexed="10"/>
        <rFont val="Verdana"/>
        <family val="2"/>
      </rPr>
      <t xml:space="preserve">: Die Bezeichnungen in Spalte D müssen mit den Bezeichnungen im Tabellenblatt Emissionsfaktoren Spalte A übereinstimmen. Die Systemgrenze in Spalte E muss mit der Systemgrenze des Emissionsfaktors im Tabellenblatt Emissionsfaktoren übereinstimmen. </t>
    </r>
  </si>
  <si>
    <t>Das vorliegende Dokument ist ein Hilfsmittel für die Einführung der grundlegenden Inhalte eines Klimamanagements in Kultureinrichtungen und wurde im Rahmen des Programms "Klimaschutz in Kultureinrichtungen", welches im Zeitraum 2022 - 2023 durchgeführt wurde, erarbeitet. Für die Richtigkeit und Vollständigkeit von Daten und Ergebnissen ist die anwendende Einrichtung verantwortlich. Die Nutzung der errechenten Ergebnisse erfolgt auf eigenes Risiko der eanwendenden Einrichtung.</t>
  </si>
  <si>
    <t>Klimaschutz in Kultureinrichtungen</t>
  </si>
  <si>
    <t>THG-Bilanz auf institutioneller Ebene (CCF)</t>
  </si>
  <si>
    <t>Hinweis zur Anwendung: Das vorliegende Dokument ist Teil des Baukastens zum Programm "Klimaschutz in Kultureinrichtungen". Erläuterungen zur Anwendung des Dokuments sind dem beiliegenden Leitfaden zu entnehmen.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</si>
</sst>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 #,##0.00\ &quot;€&quot;_-;\-* #,##0.00\ &quot;€&quot;_-;_-* &quot;-&quot;??\ &quot;€&quot;_-;_-@_-"/>
    <numFmt numFmtId="43" formatCode="_-* #,##0.00_-;\-* #,##0.00_-;_-* &quot;-&quot;??_-;_-@_-"/>
    <numFmt numFmtId="164" formatCode="_-* #,##0.00\ _€_-;\-* #,##0.00\ _€_-;_-* &quot;-&quot;??\ _€_-;_-@_-"/>
    <numFmt numFmtId="165" formatCode="_(* #,##0.00_);_(* \(#,##0.00\);_(* &quot;-&quot;??_);_(@_)"/>
    <numFmt numFmtId="166" formatCode="#,##0.0"/>
    <numFmt numFmtId="167" formatCode="0.0"/>
    <numFmt numFmtId="168" formatCode="_(* #,##0_);_(* \(#,##0\);_(* &quot;-&quot;??_);_(@_)"/>
    <numFmt numFmtId="169" formatCode="#,##0.00\ [$EUR]"/>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b/>
      <i/>
      <sz val="10"/>
      <name val="Verdana"/>
      <family val="2"/>
    </font>
    <font>
      <b/>
      <sz val="12"/>
      <name val="Verdana"/>
      <family val="2"/>
    </font>
    <font>
      <b/>
      <i/>
      <sz val="12"/>
      <name val="Verdana"/>
      <family val="2"/>
    </font>
    <font>
      <sz val="14"/>
      <name val="Verdana"/>
      <family val="2"/>
    </font>
    <font>
      <sz val="12"/>
      <name val="Arial"/>
      <family val="2"/>
    </font>
    <font>
      <sz val="8"/>
      <color indexed="81"/>
      <name val="Tahoma"/>
      <family val="2"/>
    </font>
    <font>
      <i/>
      <sz val="12"/>
      <name val="Verdana"/>
      <family val="2"/>
    </font>
    <font>
      <u/>
      <sz val="10"/>
      <color indexed="12"/>
      <name val="Arial"/>
      <family val="2"/>
    </font>
    <font>
      <b/>
      <i/>
      <sz val="14"/>
      <name val="Verdana"/>
      <family val="2"/>
    </font>
    <font>
      <sz val="16"/>
      <name val="Verdana"/>
      <family val="2"/>
    </font>
    <font>
      <sz val="10"/>
      <color indexed="81"/>
      <name val="Tahoma"/>
      <family val="2"/>
    </font>
    <font>
      <sz val="12"/>
      <name val="Verdana"/>
      <family val="2"/>
    </font>
    <font>
      <u/>
      <sz val="12"/>
      <color indexed="12"/>
      <name val="Verdana"/>
      <family val="2"/>
    </font>
    <font>
      <b/>
      <sz val="12"/>
      <name val="Arial"/>
      <family val="2"/>
    </font>
    <font>
      <b/>
      <sz val="14"/>
      <name val="Verdana"/>
      <family val="2"/>
    </font>
    <font>
      <b/>
      <sz val="10"/>
      <name val="Arial"/>
      <family val="2"/>
    </font>
    <font>
      <b/>
      <i/>
      <sz val="18"/>
      <name val="Verdana"/>
      <family val="2"/>
    </font>
    <font>
      <b/>
      <i/>
      <sz val="12"/>
      <color indexed="10"/>
      <name val="Verdana"/>
      <family val="2"/>
    </font>
    <font>
      <sz val="12"/>
      <color indexed="10"/>
      <name val="Verdana"/>
      <family val="2"/>
    </font>
    <font>
      <b/>
      <sz val="10"/>
      <color indexed="10"/>
      <name val="Verdana"/>
      <family val="2"/>
    </font>
    <font>
      <sz val="10"/>
      <color indexed="10"/>
      <name val="Verdana"/>
      <family val="2"/>
    </font>
    <font>
      <sz val="10"/>
      <color indexed="10"/>
      <name val="Arial"/>
      <family val="2"/>
    </font>
    <font>
      <b/>
      <i/>
      <sz val="10"/>
      <color indexed="10"/>
      <name val="Verdana"/>
      <family val="2"/>
    </font>
    <font>
      <i/>
      <sz val="11"/>
      <name val="Verdana"/>
      <family val="2"/>
    </font>
    <font>
      <i/>
      <sz val="12"/>
      <color indexed="8"/>
      <name val="Verdana"/>
      <family val="2"/>
    </font>
    <font>
      <b/>
      <vertAlign val="subscript"/>
      <sz val="12"/>
      <name val="Verdana"/>
      <family val="2"/>
    </font>
    <font>
      <vertAlign val="subscript"/>
      <sz val="12"/>
      <name val="Verdana"/>
      <family val="2"/>
    </font>
    <font>
      <sz val="10"/>
      <color indexed="9"/>
      <name val="Arial"/>
      <family val="2"/>
    </font>
    <font>
      <b/>
      <sz val="10"/>
      <color indexed="12"/>
      <name val="Verdana"/>
      <family val="2"/>
    </font>
    <font>
      <sz val="9"/>
      <color indexed="81"/>
      <name val="Tahoma"/>
      <family val="2"/>
    </font>
    <font>
      <sz val="10"/>
      <color indexed="9"/>
      <name val="Verdana"/>
      <family val="2"/>
    </font>
    <font>
      <sz val="10"/>
      <color rgb="FFFF0000"/>
      <name val="Arial"/>
      <family val="2"/>
    </font>
    <font>
      <sz val="10"/>
      <color rgb="FFFF0000"/>
      <name val="Verdana"/>
      <family val="2"/>
    </font>
    <font>
      <sz val="12"/>
      <color rgb="FFFF0000"/>
      <name val="Verdana"/>
      <family val="2"/>
    </font>
    <font>
      <sz val="12"/>
      <color theme="1"/>
      <name val="Verdana"/>
      <family val="2"/>
    </font>
    <font>
      <sz val="11"/>
      <name val="Calibri"/>
      <family val="2"/>
    </font>
    <font>
      <b/>
      <sz val="12"/>
      <color theme="1"/>
      <name val="Verdana"/>
      <family val="2"/>
    </font>
    <font>
      <i/>
      <sz val="12"/>
      <color rgb="FFC00000"/>
      <name val="Verdana"/>
      <family val="2"/>
    </font>
    <font>
      <sz val="8"/>
      <name val="Verdana"/>
      <family val="2"/>
    </font>
    <font>
      <i/>
      <sz val="10"/>
      <color indexed="10"/>
      <name val="Verdana"/>
      <family val="2"/>
    </font>
    <font>
      <i/>
      <sz val="10"/>
      <color indexed="8"/>
      <name val="Verdana"/>
      <family val="2"/>
    </font>
    <font>
      <vertAlign val="subscript"/>
      <sz val="10"/>
      <color indexed="10"/>
      <name val="Verdana"/>
      <family val="2"/>
    </font>
    <font>
      <sz val="10"/>
      <name val="Arial"/>
      <family val="2"/>
    </font>
    <font>
      <u/>
      <sz val="11"/>
      <color theme="10"/>
      <name val="Calibri"/>
      <family val="2"/>
      <scheme val="minor"/>
    </font>
    <font>
      <u/>
      <sz val="10"/>
      <color theme="10"/>
      <name val="Arial"/>
      <family val="2"/>
    </font>
    <font>
      <b/>
      <sz val="8"/>
      <name val="Verdana"/>
      <family val="2"/>
    </font>
    <font>
      <sz val="8"/>
      <name val="Arial"/>
      <family val="2"/>
    </font>
    <font>
      <sz val="9"/>
      <color indexed="81"/>
      <name val="Segoe UI"/>
      <family val="2"/>
    </font>
    <font>
      <b/>
      <vertAlign val="subscript"/>
      <sz val="10"/>
      <name val="Arial"/>
      <family val="2"/>
    </font>
    <font>
      <b/>
      <vertAlign val="subscript"/>
      <sz val="10"/>
      <name val="Verdana"/>
      <family val="2"/>
    </font>
    <font>
      <b/>
      <u/>
      <sz val="10"/>
      <color indexed="12"/>
      <name val="Arial"/>
      <family val="2"/>
    </font>
    <font>
      <b/>
      <i/>
      <sz val="11"/>
      <color indexed="10"/>
      <name val="Verdana"/>
      <family val="2"/>
    </font>
    <font>
      <b/>
      <u/>
      <sz val="11"/>
      <color indexed="12"/>
      <name val="Verdana"/>
      <family val="2"/>
    </font>
    <font>
      <sz val="11"/>
      <name val="Arial"/>
      <family val="2"/>
    </font>
    <font>
      <b/>
      <sz val="10"/>
      <color theme="1"/>
      <name val="Verdana"/>
      <family val="2"/>
    </font>
    <font>
      <sz val="10"/>
      <color theme="1"/>
      <name val="Verdana"/>
      <family val="2"/>
    </font>
    <font>
      <b/>
      <sz val="9"/>
      <color indexed="81"/>
      <name val="Segoe UI"/>
      <family val="2"/>
    </font>
    <font>
      <sz val="11"/>
      <name val="Verdana"/>
      <family val="2"/>
    </font>
    <font>
      <sz val="12"/>
      <color indexed="8"/>
      <name val="Verdana"/>
      <family val="2"/>
    </font>
    <font>
      <vertAlign val="superscript"/>
      <sz val="10"/>
      <name val="Verdana"/>
      <family val="2"/>
    </font>
    <font>
      <sz val="10"/>
      <color theme="0" tint="-0.34998626667073579"/>
      <name val="Verdana"/>
      <family val="2"/>
    </font>
    <font>
      <i/>
      <sz val="10"/>
      <color theme="0" tint="-0.34998626667073579"/>
      <name val="Verdana"/>
      <family val="2"/>
    </font>
    <font>
      <vertAlign val="subscript"/>
      <sz val="12"/>
      <color theme="1"/>
      <name val="Verdana"/>
      <family val="2"/>
    </font>
    <font>
      <sz val="9"/>
      <color theme="1"/>
      <name val="Verdana"/>
      <family val="2"/>
    </font>
    <font>
      <sz val="12"/>
      <color theme="0"/>
      <name val="Verdana"/>
      <family val="2"/>
    </font>
    <font>
      <b/>
      <sz val="11"/>
      <color indexed="81"/>
      <name val="Segoe UI"/>
      <family val="2"/>
    </font>
    <font>
      <sz val="11"/>
      <color indexed="81"/>
      <name val="Segoe UI"/>
      <family val="2"/>
    </font>
    <font>
      <b/>
      <sz val="10"/>
      <color theme="0"/>
      <name val="Verdana"/>
      <family val="2"/>
    </font>
    <font>
      <sz val="14"/>
      <color theme="0"/>
      <name val="Verdana"/>
      <family val="2"/>
    </font>
    <font>
      <u/>
      <sz val="12"/>
      <color rgb="FFFF0000"/>
      <name val="Verdana"/>
      <family val="2"/>
    </font>
    <font>
      <b/>
      <sz val="10"/>
      <color rgb="FFFFFFFF"/>
      <name val="Verdana"/>
      <family val="2"/>
    </font>
    <font>
      <sz val="7"/>
      <name val="Arial"/>
      <family val="2"/>
    </font>
    <font>
      <i/>
      <sz val="10"/>
      <name val="Arial"/>
      <family val="2"/>
    </font>
    <font>
      <b/>
      <sz val="11"/>
      <color rgb="FF003C71"/>
      <name val="Arial"/>
      <family val="2"/>
    </font>
    <font>
      <b/>
      <sz val="20"/>
      <color rgb="FFFFFFFF"/>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Down"/>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AFCA6"/>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57832D"/>
        <bgColor indexed="64"/>
      </patternFill>
    </fill>
    <fill>
      <patternFill patternType="solid">
        <fgColor rgb="FF1F3864"/>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003C71"/>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ck">
        <color theme="9"/>
      </left>
      <right style="thick">
        <color theme="9"/>
      </right>
      <top style="thick">
        <color theme="9"/>
      </top>
      <bottom style="thick">
        <color theme="9"/>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theme="9"/>
      </right>
      <top style="thick">
        <color theme="9"/>
      </top>
      <bottom style="thick">
        <color theme="9"/>
      </bottom>
      <diagonal/>
    </border>
    <border>
      <left/>
      <right/>
      <top style="medium">
        <color auto="1"/>
      </top>
      <bottom style="medium">
        <color auto="1"/>
      </bottom>
      <diagonal/>
    </border>
    <border>
      <left/>
      <right/>
      <top style="medium">
        <color indexed="64"/>
      </top>
      <bottom/>
      <diagonal/>
    </border>
    <border>
      <left style="medium">
        <color indexed="64"/>
      </left>
      <right/>
      <top style="medium">
        <color auto="1"/>
      </top>
      <bottom style="medium">
        <color auto="1"/>
      </bottom>
      <diagonal/>
    </border>
    <border>
      <left style="thin">
        <color indexed="64"/>
      </left>
      <right/>
      <top style="thick">
        <color theme="9"/>
      </top>
      <bottom style="thin">
        <color indexed="64"/>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style="thick">
        <color theme="9"/>
      </left>
      <right/>
      <top style="thick">
        <color theme="9"/>
      </top>
      <bottom style="thick">
        <color theme="9"/>
      </bottom>
      <diagonal/>
    </border>
    <border>
      <left style="thick">
        <color theme="9"/>
      </left>
      <right/>
      <top/>
      <bottom/>
      <diagonal/>
    </border>
    <border>
      <left style="thin">
        <color indexed="64"/>
      </left>
      <right style="thick">
        <color theme="9"/>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rgb="FF1F497D"/>
      </left>
      <right/>
      <top style="thin">
        <color rgb="FF1F497D"/>
      </top>
      <bottom/>
      <diagonal/>
    </border>
    <border>
      <left/>
      <right/>
      <top style="thin">
        <color rgb="FF1F497D"/>
      </top>
      <bottom/>
      <diagonal/>
    </border>
    <border>
      <left style="thin">
        <color rgb="FF1F497D"/>
      </left>
      <right/>
      <top/>
      <bottom style="thin">
        <color rgb="FF1F497D"/>
      </bottom>
      <diagonal/>
    </border>
    <border>
      <left/>
      <right/>
      <top/>
      <bottom style="thin">
        <color rgb="FF1F497D"/>
      </bottom>
      <diagonal/>
    </border>
    <border>
      <left/>
      <right style="thin">
        <color indexed="64"/>
      </right>
      <top style="thin">
        <color rgb="FF1F497D"/>
      </top>
      <bottom/>
      <diagonal/>
    </border>
    <border>
      <left/>
      <right style="thin">
        <color indexed="64"/>
      </right>
      <top/>
      <bottom style="thin">
        <color rgb="FF1F497D"/>
      </bottom>
      <diagonal/>
    </border>
  </borders>
  <cellStyleXfs count="52">
    <xf numFmtId="0" fontId="0" fillId="0" borderId="0"/>
    <xf numFmtId="0" fontId="14" fillId="0" borderId="0" applyNumberFormat="0" applyFill="0" applyBorder="0" applyAlignment="0" applyProtection="0">
      <alignment vertical="top"/>
      <protection locked="0"/>
    </xf>
    <xf numFmtId="165"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50"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4" fillId="0" borderId="0"/>
    <xf numFmtId="0" fontId="14" fillId="0" borderId="0" applyNumberFormat="0" applyFill="0" applyBorder="0" applyAlignment="0" applyProtection="0">
      <alignment vertical="top"/>
      <protection locked="0"/>
    </xf>
    <xf numFmtId="165" fontId="4" fillId="0" borderId="0" applyFont="0" applyFill="0" applyBorder="0" applyAlignment="0" applyProtection="0"/>
    <xf numFmtId="9" fontId="4" fillId="0" borderId="0" applyFont="0" applyFill="0" applyBorder="0" applyAlignment="0" applyProtection="0"/>
    <xf numFmtId="169" fontId="4" fillId="0" borderId="0"/>
    <xf numFmtId="0" fontId="3" fillId="0" borderId="0"/>
    <xf numFmtId="0" fontId="4" fillId="0" borderId="0"/>
    <xf numFmtId="0" fontId="4" fillId="0" borderId="0"/>
    <xf numFmtId="169"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4" fillId="0" borderId="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64" fontId="4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1" fillId="0" borderId="0"/>
    <xf numFmtId="0" fontId="1" fillId="0" borderId="0"/>
  </cellStyleXfs>
  <cellXfs count="600">
    <xf numFmtId="0" fontId="0" fillId="0" borderId="0" xfId="0"/>
    <xf numFmtId="0" fontId="5" fillId="0" borderId="0" xfId="0" applyFont="1"/>
    <xf numFmtId="0" fontId="6" fillId="0" borderId="1" xfId="0" applyFont="1" applyBorder="1" applyAlignment="1">
      <alignment horizontal="center" vertical="center"/>
    </xf>
    <xf numFmtId="0" fontId="18" fillId="0" borderId="2" xfId="0" applyFont="1" applyBorder="1" applyAlignment="1">
      <alignment vertical="center" wrapText="1"/>
    </xf>
    <xf numFmtId="0" fontId="6" fillId="2" borderId="0" xfId="0" applyFont="1" applyFill="1"/>
    <xf numFmtId="0" fontId="7" fillId="2" borderId="0" xfId="0" applyFont="1" applyFill="1"/>
    <xf numFmtId="0" fontId="5" fillId="2" borderId="0" xfId="0" applyFont="1" applyFill="1"/>
    <xf numFmtId="0" fontId="15" fillId="2" borderId="0" xfId="0" applyFont="1" applyFill="1"/>
    <xf numFmtId="0" fontId="0" fillId="2" borderId="0" xfId="0" applyFill="1"/>
    <xf numFmtId="0" fontId="9" fillId="2" borderId="0" xfId="0" applyFont="1" applyFill="1"/>
    <xf numFmtId="0" fontId="0" fillId="2" borderId="3" xfId="0" applyFill="1" applyBorder="1"/>
    <xf numFmtId="0" fontId="7" fillId="2" borderId="0" xfId="0" applyFont="1" applyFill="1" applyAlignment="1">
      <alignment horizontal="left"/>
    </xf>
    <xf numFmtId="0" fontId="7" fillId="2" borderId="3" xfId="0" applyFont="1" applyFill="1" applyBorder="1"/>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8" fillId="3" borderId="2" xfId="0" applyFont="1" applyFill="1" applyBorder="1" applyAlignment="1">
      <alignment horizontal="center" vertical="center" wrapText="1"/>
    </xf>
    <xf numFmtId="0" fontId="5" fillId="2" borderId="0" xfId="0" applyFont="1" applyFill="1" applyAlignment="1">
      <alignment vertical="center"/>
    </xf>
    <xf numFmtId="0" fontId="0" fillId="2" borderId="0" xfId="0" applyFill="1" applyAlignment="1">
      <alignment vertical="center"/>
    </xf>
    <xf numFmtId="0" fontId="1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0" fillId="2" borderId="3" xfId="0" applyFill="1" applyBorder="1" applyAlignment="1">
      <alignment vertical="center"/>
    </xf>
    <xf numFmtId="14" fontId="5" fillId="2" borderId="3" xfId="0" applyNumberFormat="1" applyFont="1" applyFill="1" applyBorder="1" applyAlignment="1">
      <alignment horizontal="left" vertical="center"/>
    </xf>
    <xf numFmtId="0" fontId="0" fillId="0" borderId="0" xfId="0" applyAlignment="1">
      <alignment vertical="center"/>
    </xf>
    <xf numFmtId="0" fontId="18" fillId="0" borderId="2" xfId="0" applyFont="1" applyBorder="1" applyAlignment="1">
      <alignment vertical="center"/>
    </xf>
    <xf numFmtId="0" fontId="1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18" fillId="0" borderId="0" xfId="0" applyFont="1" applyAlignment="1">
      <alignment vertical="center" wrapText="1"/>
    </xf>
    <xf numFmtId="3" fontId="18" fillId="0" borderId="0" xfId="0" applyNumberFormat="1" applyFont="1" applyAlignment="1">
      <alignment horizontal="center" vertical="center"/>
    </xf>
    <xf numFmtId="0" fontId="18" fillId="0" borderId="0" xfId="0" applyFont="1" applyAlignment="1">
      <alignment horizontal="center" vertical="center"/>
    </xf>
    <xf numFmtId="1" fontId="8" fillId="0" borderId="0" xfId="0" applyNumberFormat="1" applyFont="1" applyAlignment="1">
      <alignment horizontal="center" vertical="center" wrapText="1"/>
    </xf>
    <xf numFmtId="0" fontId="5" fillId="0" borderId="0" xfId="0" applyFont="1" applyAlignment="1">
      <alignment vertical="center"/>
    </xf>
    <xf numFmtId="0" fontId="9" fillId="2" borderId="0" xfId="0" applyFont="1" applyFill="1" applyAlignment="1">
      <alignment vertical="center"/>
    </xf>
    <xf numFmtId="0" fontId="5" fillId="2" borderId="3" xfId="0" applyFont="1" applyFill="1" applyBorder="1" applyAlignment="1">
      <alignment vertical="center"/>
    </xf>
    <xf numFmtId="0" fontId="7" fillId="2" borderId="3" xfId="0" applyFont="1" applyFill="1" applyBorder="1" applyAlignment="1">
      <alignment vertical="center"/>
    </xf>
    <xf numFmtId="0" fontId="8" fillId="2" borderId="0" xfId="0" applyFont="1" applyFill="1" applyAlignment="1">
      <alignment horizontal="left" vertical="center"/>
    </xf>
    <xf numFmtId="14" fontId="18" fillId="2" borderId="0" xfId="0" applyNumberFormat="1" applyFont="1" applyFill="1" applyAlignment="1">
      <alignment horizontal="left" vertical="center"/>
    </xf>
    <xf numFmtId="0" fontId="20" fillId="2" borderId="0" xfId="0" applyFont="1" applyFill="1" applyAlignment="1">
      <alignment vertical="center"/>
    </xf>
    <xf numFmtId="0" fontId="18" fillId="2" borderId="18" xfId="0" applyFont="1" applyFill="1" applyBorder="1" applyAlignment="1">
      <alignment vertical="center"/>
    </xf>
    <xf numFmtId="0" fontId="18" fillId="2" borderId="11" xfId="0" applyFont="1" applyFill="1" applyBorder="1" applyAlignment="1">
      <alignment vertical="center"/>
    </xf>
    <xf numFmtId="0" fontId="18" fillId="0" borderId="11" xfId="0" applyFont="1" applyBorder="1" applyAlignment="1">
      <alignment vertical="center"/>
    </xf>
    <xf numFmtId="0" fontId="6" fillId="2" borderId="3" xfId="0" applyFont="1" applyFill="1" applyBorder="1" applyAlignment="1">
      <alignment vertical="center"/>
    </xf>
    <xf numFmtId="0" fontId="5" fillId="0" borderId="0" xfId="0" applyFont="1" applyAlignment="1">
      <alignment horizontal="center" vertical="center"/>
    </xf>
    <xf numFmtId="14" fontId="5" fillId="2" borderId="0" xfId="0" applyNumberFormat="1" applyFont="1" applyFill="1" applyAlignment="1">
      <alignment vertical="center"/>
    </xf>
    <xf numFmtId="0" fontId="26" fillId="2" borderId="15" xfId="0" applyFont="1" applyFill="1" applyBorder="1" applyAlignment="1">
      <alignment vertical="center"/>
    </xf>
    <xf numFmtId="14" fontId="27" fillId="2" borderId="15" xfId="0" applyNumberFormat="1" applyFont="1" applyFill="1" applyBorder="1" applyAlignment="1">
      <alignment vertical="center"/>
    </xf>
    <xf numFmtId="0" fontId="28" fillId="2" borderId="15" xfId="0" applyFont="1" applyFill="1" applyBorder="1" applyAlignment="1">
      <alignment vertical="center"/>
    </xf>
    <xf numFmtId="0" fontId="29" fillId="2" borderId="15" xfId="0" applyFont="1" applyFill="1" applyBorder="1" applyAlignment="1">
      <alignment vertical="center"/>
    </xf>
    <xf numFmtId="0" fontId="27" fillId="2" borderId="15" xfId="0" applyFont="1" applyFill="1" applyBorder="1" applyAlignment="1">
      <alignment vertical="center"/>
    </xf>
    <xf numFmtId="0" fontId="28" fillId="2" borderId="0" xfId="0" applyFont="1" applyFill="1" applyAlignment="1">
      <alignment vertical="center"/>
    </xf>
    <xf numFmtId="0" fontId="26" fillId="2" borderId="0" xfId="0" applyFont="1" applyFill="1" applyAlignment="1">
      <alignment vertical="center"/>
    </xf>
    <xf numFmtId="14" fontId="27" fillId="2" borderId="0" xfId="0" applyNumberFormat="1" applyFont="1" applyFill="1" applyAlignment="1">
      <alignment vertical="center"/>
    </xf>
    <xf numFmtId="0" fontId="29" fillId="2" borderId="0" xfId="0" applyFont="1" applyFill="1" applyAlignment="1">
      <alignment vertical="center"/>
    </xf>
    <xf numFmtId="0" fontId="27" fillId="2" borderId="0" xfId="0" applyFont="1" applyFill="1" applyAlignment="1">
      <alignment vertical="center"/>
    </xf>
    <xf numFmtId="0" fontId="26" fillId="2" borderId="1" xfId="0" applyFont="1" applyFill="1" applyBorder="1" applyAlignment="1">
      <alignment vertical="center"/>
    </xf>
    <xf numFmtId="14" fontId="27" fillId="2" borderId="1" xfId="0" applyNumberFormat="1" applyFont="1" applyFill="1" applyBorder="1" applyAlignment="1">
      <alignment vertical="center"/>
    </xf>
    <xf numFmtId="0" fontId="28" fillId="2" borderId="1" xfId="0" applyFont="1" applyFill="1" applyBorder="1" applyAlignment="1">
      <alignment vertical="center"/>
    </xf>
    <xf numFmtId="0" fontId="29" fillId="2" borderId="1" xfId="0" applyFont="1" applyFill="1" applyBorder="1" applyAlignment="1">
      <alignment vertical="center"/>
    </xf>
    <xf numFmtId="0" fontId="27" fillId="2" borderId="1" xfId="0" applyFont="1" applyFill="1" applyBorder="1" applyAlignment="1">
      <alignment vertical="center"/>
    </xf>
    <xf numFmtId="3" fontId="18" fillId="0" borderId="0" xfId="0" applyNumberFormat="1" applyFont="1" applyAlignment="1">
      <alignment horizontal="right" vertical="center"/>
    </xf>
    <xf numFmtId="0" fontId="10" fillId="0" borderId="0" xfId="0" applyFont="1" applyAlignment="1">
      <alignment vertical="center"/>
    </xf>
    <xf numFmtId="0" fontId="24" fillId="0" borderId="14" xfId="0" applyFont="1" applyBorder="1" applyAlignment="1">
      <alignment horizontal="left" vertical="center"/>
    </xf>
    <xf numFmtId="166" fontId="18" fillId="0" borderId="0" xfId="0" applyNumberFormat="1" applyFont="1" applyAlignment="1">
      <alignment horizontal="center" vertical="center"/>
    </xf>
    <xf numFmtId="49" fontId="0" fillId="0" borderId="0" xfId="0" applyNumberFormat="1" applyAlignment="1">
      <alignment vertical="center"/>
    </xf>
    <xf numFmtId="0" fontId="19" fillId="0" borderId="2" xfId="1" applyFont="1" applyFill="1" applyBorder="1" applyAlignment="1" applyProtection="1">
      <alignment horizontal="center" vertical="center"/>
    </xf>
    <xf numFmtId="0" fontId="6" fillId="0" borderId="0" xfId="0" applyFont="1" applyAlignment="1">
      <alignment horizontal="left" vertical="center"/>
    </xf>
    <xf numFmtId="0" fontId="6" fillId="0" borderId="0" xfId="0" applyFont="1" applyAlignment="1">
      <alignment vertical="center"/>
    </xf>
    <xf numFmtId="14" fontId="5" fillId="2" borderId="0" xfId="0" applyNumberFormat="1" applyFont="1" applyFill="1" applyAlignment="1">
      <alignment horizontal="left" vertical="center"/>
    </xf>
    <xf numFmtId="0" fontId="28" fillId="0" borderId="15" xfId="0" applyFont="1" applyBorder="1" applyAlignment="1">
      <alignment vertical="center"/>
    </xf>
    <xf numFmtId="0" fontId="23" fillId="2" borderId="0" xfId="0" applyFont="1" applyFill="1" applyAlignment="1">
      <alignment vertical="center"/>
    </xf>
    <xf numFmtId="0" fontId="16" fillId="2" borderId="0" xfId="0" applyFont="1" applyFill="1" applyAlignment="1">
      <alignment vertical="center"/>
    </xf>
    <xf numFmtId="0" fontId="0" fillId="0" borderId="15" xfId="0" applyBorder="1" applyAlignment="1">
      <alignment vertical="center"/>
    </xf>
    <xf numFmtId="0" fontId="0" fillId="0" borderId="5" xfId="0" applyBorder="1" applyAlignment="1">
      <alignment vertical="center"/>
    </xf>
    <xf numFmtId="0" fontId="28" fillId="0" borderId="0" xfId="0" applyFont="1" applyAlignment="1">
      <alignment vertical="center"/>
    </xf>
    <xf numFmtId="0" fontId="0" fillId="0" borderId="6" xfId="0" applyBorder="1" applyAlignment="1">
      <alignment vertical="center"/>
    </xf>
    <xf numFmtId="3" fontId="5" fillId="0" borderId="0" xfId="0" applyNumberFormat="1" applyFont="1" applyAlignment="1">
      <alignment vertical="center"/>
    </xf>
    <xf numFmtId="0" fontId="8" fillId="0" borderId="0" xfId="0" applyFont="1" applyAlignment="1">
      <alignment horizontal="left" vertical="center" wrapText="1"/>
    </xf>
    <xf numFmtId="0" fontId="5" fillId="0" borderId="0" xfId="0" applyFont="1" applyAlignment="1">
      <alignment vertical="center" wrapText="1"/>
    </xf>
    <xf numFmtId="0" fontId="34" fillId="0" borderId="0" xfId="0" applyFont="1" applyAlignment="1">
      <alignment horizontal="center" vertical="center"/>
    </xf>
    <xf numFmtId="0" fontId="4" fillId="0" borderId="0" xfId="0" applyFont="1"/>
    <xf numFmtId="168" fontId="4" fillId="0" borderId="0" xfId="2" applyNumberFormat="1" applyFont="1" applyFill="1"/>
    <xf numFmtId="3" fontId="4" fillId="0" borderId="0" xfId="2" applyNumberFormat="1" applyFont="1" applyFill="1"/>
    <xf numFmtId="4" fontId="18" fillId="5" borderId="2" xfId="0" applyNumberFormat="1" applyFont="1" applyFill="1" applyBorder="1" applyAlignment="1">
      <alignment horizontal="center" vertical="center"/>
    </xf>
    <xf numFmtId="3" fontId="18" fillId="5" borderId="2" xfId="0" applyNumberFormat="1" applyFont="1" applyFill="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Alignment="1">
      <alignment horizontal="right" vertical="center"/>
    </xf>
    <xf numFmtId="0" fontId="0" fillId="0" borderId="3" xfId="0" applyBorder="1"/>
    <xf numFmtId="0" fontId="0" fillId="0" borderId="22" xfId="0" applyBorder="1"/>
    <xf numFmtId="0" fontId="4" fillId="0" borderId="0" xfId="0" applyFont="1" applyAlignment="1">
      <alignment vertical="center"/>
    </xf>
    <xf numFmtId="3" fontId="4" fillId="0" borderId="0" xfId="2" applyNumberFormat="1" applyFont="1" applyFill="1" applyBorder="1"/>
    <xf numFmtId="0" fontId="6" fillId="0" borderId="0" xfId="0" applyFont="1" applyAlignment="1">
      <alignment horizontal="center" vertical="center" wrapText="1"/>
    </xf>
    <xf numFmtId="3" fontId="31" fillId="0" borderId="0" xfId="2" applyNumberFormat="1" applyFont="1" applyFill="1" applyBorder="1" applyAlignment="1">
      <alignment horizontal="center" wrapText="1"/>
    </xf>
    <xf numFmtId="0" fontId="5" fillId="0" borderId="0" xfId="0" applyFont="1" applyAlignment="1">
      <alignment horizontal="center" wrapText="1"/>
    </xf>
    <xf numFmtId="4" fontId="30" fillId="0" borderId="0" xfId="2" applyNumberFormat="1" applyFont="1" applyFill="1" applyBorder="1" applyAlignment="1">
      <alignment horizontal="center"/>
    </xf>
    <xf numFmtId="0" fontId="0" fillId="0" borderId="15" xfId="0" applyBorder="1"/>
    <xf numFmtId="0" fontId="0" fillId="0" borderId="5" xfId="0" applyBorder="1"/>
    <xf numFmtId="14" fontId="18" fillId="6" borderId="2" xfId="0" applyNumberFormat="1"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xf numFmtId="3" fontId="18" fillId="6" borderId="2" xfId="0" applyNumberFormat="1" applyFont="1" applyFill="1" applyBorder="1" applyAlignment="1" applyProtection="1">
      <alignment horizontal="center" vertical="center"/>
      <protection locked="0"/>
    </xf>
    <xf numFmtId="0" fontId="34" fillId="2" borderId="0" xfId="0" applyFont="1" applyFill="1"/>
    <xf numFmtId="0" fontId="10"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38" fillId="0" borderId="0" xfId="0" applyFont="1"/>
    <xf numFmtId="0" fontId="39" fillId="0" borderId="0" xfId="0" applyFont="1"/>
    <xf numFmtId="0" fontId="0" fillId="0" borderId="1" xfId="0" applyBorder="1"/>
    <xf numFmtId="0" fontId="41" fillId="0" borderId="2" xfId="0" applyFont="1" applyBorder="1" applyAlignment="1">
      <alignment vertical="center" wrapText="1"/>
    </xf>
    <xf numFmtId="0" fontId="18" fillId="0" borderId="0" xfId="0" applyFont="1" applyAlignment="1">
      <alignment horizontal="left" vertical="center"/>
    </xf>
    <xf numFmtId="0" fontId="0" fillId="0" borderId="17" xfId="0" applyBorder="1"/>
    <xf numFmtId="0" fontId="0" fillId="0" borderId="7" xfId="0" applyBorder="1"/>
    <xf numFmtId="0" fontId="41" fillId="0" borderId="8" xfId="0" applyFont="1" applyBorder="1" applyAlignment="1">
      <alignmen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3" xfId="0" applyFill="1" applyBorder="1" applyAlignment="1">
      <alignment horizontal="left" vertical="center"/>
    </xf>
    <xf numFmtId="0" fontId="0" fillId="0" borderId="0" xfId="0" applyAlignment="1">
      <alignment horizontal="left"/>
    </xf>
    <xf numFmtId="0" fontId="18" fillId="0" borderId="0" xfId="0" applyFont="1"/>
    <xf numFmtId="0" fontId="18" fillId="0" borderId="0" xfId="0" applyFont="1" applyAlignment="1">
      <alignment horizontal="left"/>
    </xf>
    <xf numFmtId="4" fontId="8" fillId="5" borderId="2" xfId="0" applyNumberFormat="1" applyFont="1" applyFill="1" applyBorder="1" applyAlignment="1">
      <alignment horizontal="right" vertical="center"/>
    </xf>
    <xf numFmtId="0" fontId="42" fillId="0" borderId="0" xfId="0" applyFont="1" applyAlignment="1">
      <alignment vertical="center"/>
    </xf>
    <xf numFmtId="0" fontId="6" fillId="0" borderId="0" xfId="0" applyFont="1" applyAlignment="1">
      <alignment horizontal="left" vertical="center" wrapText="1"/>
    </xf>
    <xf numFmtId="0" fontId="0" fillId="0" borderId="14" xfId="0" applyBorder="1"/>
    <xf numFmtId="0" fontId="0" fillId="0" borderId="9" xfId="0" applyBorder="1"/>
    <xf numFmtId="0" fontId="5" fillId="0" borderId="6" xfId="0" applyFont="1" applyBorder="1"/>
    <xf numFmtId="49" fontId="4" fillId="0" borderId="0" xfId="0" applyNumberFormat="1" applyFont="1" applyAlignment="1">
      <alignment vertical="center"/>
    </xf>
    <xf numFmtId="0" fontId="6" fillId="2" borderId="0" xfId="0" applyFont="1" applyFill="1" applyAlignment="1">
      <alignment horizontal="center" vertical="center"/>
    </xf>
    <xf numFmtId="0" fontId="6" fillId="3"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4" fontId="5" fillId="6" borderId="2" xfId="0" applyNumberFormat="1" applyFont="1" applyFill="1" applyBorder="1" applyAlignment="1" applyProtection="1">
      <alignment horizontal="center" vertical="center"/>
      <protection locked="0"/>
    </xf>
    <xf numFmtId="3" fontId="5" fillId="0" borderId="0" xfId="0" applyNumberFormat="1" applyFont="1" applyAlignment="1">
      <alignment horizontal="center" vertical="center"/>
    </xf>
    <xf numFmtId="0" fontId="5" fillId="2" borderId="0" xfId="0" applyFont="1" applyFill="1" applyAlignment="1">
      <alignment vertical="center" wrapText="1"/>
    </xf>
    <xf numFmtId="0" fontId="5" fillId="0" borderId="12" xfId="0" applyFont="1" applyBorder="1" applyAlignment="1">
      <alignment vertical="center" wrapText="1"/>
    </xf>
    <xf numFmtId="0" fontId="5" fillId="2" borderId="2" xfId="0" applyFont="1" applyFill="1" applyBorder="1" applyAlignment="1">
      <alignment vertical="center" wrapText="1"/>
    </xf>
    <xf numFmtId="3" fontId="5" fillId="0" borderId="0" xfId="0" applyNumberFormat="1" applyFont="1" applyAlignment="1" applyProtection="1">
      <alignment horizontal="center" vertical="center"/>
      <protection locked="0"/>
    </xf>
    <xf numFmtId="0" fontId="6" fillId="3" borderId="13" xfId="0" applyFont="1" applyFill="1" applyBorder="1" applyAlignment="1">
      <alignment horizontal="left" vertical="center" wrapText="1"/>
    </xf>
    <xf numFmtId="0" fontId="4" fillId="2" borderId="0" xfId="0" applyFont="1" applyFill="1" applyAlignment="1">
      <alignment vertical="center"/>
    </xf>
    <xf numFmtId="0" fontId="29" fillId="2" borderId="14" xfId="0" applyFont="1" applyFill="1" applyBorder="1" applyAlignment="1">
      <alignment vertical="center"/>
    </xf>
    <xf numFmtId="0" fontId="27" fillId="2" borderId="9" xfId="0" applyFont="1" applyFill="1" applyBorder="1" applyAlignment="1">
      <alignment vertical="center"/>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6" borderId="2" xfId="0" applyFont="1" applyFill="1" applyBorder="1" applyAlignment="1" applyProtection="1">
      <alignment horizontal="left" vertical="center" wrapText="1"/>
      <protection locked="0"/>
    </xf>
    <xf numFmtId="2" fontId="6" fillId="5" borderId="2" xfId="0" applyNumberFormat="1"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5" fillId="6" borderId="2" xfId="0" applyFont="1" applyFill="1" applyBorder="1" applyAlignment="1" applyProtection="1">
      <alignment vertical="center" wrapText="1"/>
      <protection locked="0"/>
    </xf>
    <xf numFmtId="0" fontId="5" fillId="6" borderId="21" xfId="0" applyFont="1" applyFill="1" applyBorder="1" applyAlignment="1" applyProtection="1">
      <alignment horizontal="center" vertical="center" wrapText="1"/>
      <protection locked="0"/>
    </xf>
    <xf numFmtId="0" fontId="5" fillId="6" borderId="11" xfId="0" applyFont="1" applyFill="1" applyBorder="1" applyAlignment="1" applyProtection="1">
      <alignment vertical="center" wrapText="1"/>
      <protection locked="0"/>
    </xf>
    <xf numFmtId="0" fontId="5" fillId="6" borderId="13" xfId="0" applyFont="1" applyFill="1" applyBorder="1" applyAlignment="1" applyProtection="1">
      <alignment vertical="center" wrapText="1"/>
      <protection locked="0"/>
    </xf>
    <xf numFmtId="0" fontId="5" fillId="0" borderId="14" xfId="0" applyFont="1" applyBorder="1" applyAlignment="1">
      <alignment vertical="center"/>
    </xf>
    <xf numFmtId="0" fontId="5" fillId="0" borderId="15" xfId="0" applyFont="1" applyBorder="1" applyAlignment="1">
      <alignmen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4" fillId="0" borderId="15" xfId="0" applyFont="1" applyBorder="1"/>
    <xf numFmtId="0" fontId="27" fillId="2" borderId="0" xfId="0" applyFont="1" applyFill="1" applyAlignment="1">
      <alignment vertical="center" wrapText="1"/>
    </xf>
    <xf numFmtId="0" fontId="5" fillId="0" borderId="0" xfId="0" applyFont="1" applyAlignment="1" applyProtection="1">
      <alignment horizontal="left"/>
      <protection locked="0"/>
    </xf>
    <xf numFmtId="0" fontId="27" fillId="2" borderId="0" xfId="0" applyFont="1" applyFill="1" applyAlignment="1">
      <alignment horizontal="left" vertical="center" wrapText="1"/>
    </xf>
    <xf numFmtId="0" fontId="27" fillId="2" borderId="1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vertical="center" wrapText="1"/>
    </xf>
    <xf numFmtId="0" fontId="6" fillId="0" borderId="0" xfId="0" applyFont="1" applyAlignment="1">
      <alignment horizontal="center" wrapText="1"/>
    </xf>
    <xf numFmtId="3" fontId="5" fillId="0" borderId="0" xfId="2" applyNumberFormat="1" applyFont="1" applyFill="1" applyBorder="1" applyAlignment="1" applyProtection="1">
      <alignment horizontal="center"/>
      <protection locked="0"/>
    </xf>
    <xf numFmtId="0" fontId="6" fillId="0" borderId="0" xfId="0" applyFont="1" applyAlignment="1">
      <alignment vertical="center" wrapText="1"/>
    </xf>
    <xf numFmtId="3" fontId="47" fillId="0" borderId="0" xfId="2" applyNumberFormat="1" applyFont="1" applyFill="1" applyBorder="1" applyAlignment="1">
      <alignment horizontal="center" wrapText="1"/>
    </xf>
    <xf numFmtId="0" fontId="4" fillId="0" borderId="9" xfId="0" applyFont="1" applyBorder="1"/>
    <xf numFmtId="0" fontId="6" fillId="3" borderId="2" xfId="0" applyFont="1" applyFill="1" applyBorder="1" applyAlignment="1">
      <alignment vertical="center"/>
    </xf>
    <xf numFmtId="0" fontId="5" fillId="6" borderId="2" xfId="0" applyFont="1" applyFill="1" applyBorder="1" applyAlignment="1" applyProtection="1">
      <alignment horizontal="left" vertical="center"/>
      <protection locked="0"/>
    </xf>
    <xf numFmtId="4" fontId="5" fillId="6" borderId="13" xfId="0" applyNumberFormat="1" applyFont="1" applyFill="1" applyBorder="1" applyAlignment="1" applyProtection="1">
      <alignment horizontal="left" vertical="center"/>
      <protection locked="0"/>
    </xf>
    <xf numFmtId="49" fontId="5" fillId="6" borderId="2" xfId="0" applyNumberFormat="1" applyFont="1" applyFill="1" applyBorder="1" applyAlignment="1" applyProtection="1">
      <alignment horizontal="left" vertical="center"/>
      <protection locked="0"/>
    </xf>
    <xf numFmtId="1" fontId="6" fillId="0" borderId="0" xfId="0" applyNumberFormat="1" applyFont="1" applyAlignment="1">
      <alignment horizontal="center" vertical="center" wrapText="1"/>
    </xf>
    <xf numFmtId="3" fontId="6" fillId="3" borderId="2" xfId="0" applyNumberFormat="1" applyFont="1" applyFill="1" applyBorder="1" applyAlignment="1">
      <alignment horizontal="center" vertical="center"/>
    </xf>
    <xf numFmtId="0" fontId="37" fillId="2" borderId="0" xfId="0" applyFont="1" applyFill="1" applyAlignment="1">
      <alignment vertical="center"/>
    </xf>
    <xf numFmtId="0" fontId="5" fillId="0" borderId="11" xfId="0" applyFont="1" applyBorder="1" applyAlignment="1">
      <alignment horizontal="center" vertical="center"/>
    </xf>
    <xf numFmtId="3" fontId="5" fillId="6" borderId="2" xfId="0" applyNumberFormat="1" applyFont="1" applyFill="1" applyBorder="1" applyAlignment="1">
      <alignment horizontal="right" vertical="center"/>
    </xf>
    <xf numFmtId="9" fontId="18" fillId="5" borderId="2" xfId="3" applyFont="1" applyFill="1" applyBorder="1" applyAlignment="1" applyProtection="1">
      <alignment horizontal="center" vertical="center"/>
    </xf>
    <xf numFmtId="0" fontId="41" fillId="0" borderId="40" xfId="0" applyFont="1" applyBorder="1" applyAlignment="1">
      <alignment vertical="center" wrapText="1"/>
    </xf>
    <xf numFmtId="2" fontId="0" fillId="0" borderId="2" xfId="0" applyNumberFormat="1" applyBorder="1"/>
    <xf numFmtId="0" fontId="22" fillId="0" borderId="2" xfId="0" applyFont="1" applyBorder="1"/>
    <xf numFmtId="0" fontId="22" fillId="0" borderId="2" xfId="0" applyFont="1" applyBorder="1" applyAlignment="1">
      <alignment horizontal="left"/>
    </xf>
    <xf numFmtId="0" fontId="45" fillId="0" borderId="0" xfId="0" applyFont="1" applyAlignment="1">
      <alignment vertical="center"/>
    </xf>
    <xf numFmtId="0" fontId="53" fillId="0" borderId="0" xfId="0" applyFont="1" applyAlignment="1">
      <alignment vertical="center"/>
    </xf>
    <xf numFmtId="0" fontId="53" fillId="0" borderId="0" xfId="0" applyFont="1"/>
    <xf numFmtId="0" fontId="5" fillId="0" borderId="1" xfId="0" applyFont="1" applyBorder="1" applyAlignment="1">
      <alignment vertical="center"/>
    </xf>
    <xf numFmtId="0" fontId="38" fillId="0" borderId="0" xfId="0" applyFont="1" applyAlignment="1">
      <alignment vertical="top" wrapText="1"/>
    </xf>
    <xf numFmtId="3" fontId="5" fillId="6" borderId="42" xfId="0" applyNumberFormat="1" applyFont="1" applyFill="1" applyBorder="1" applyAlignment="1" applyProtection="1">
      <alignment horizontal="center" vertical="center"/>
      <protection locked="0"/>
    </xf>
    <xf numFmtId="0" fontId="5" fillId="0" borderId="12" xfId="0" applyFont="1" applyBorder="1"/>
    <xf numFmtId="0" fontId="41" fillId="0" borderId="40" xfId="0" applyFont="1" applyBorder="1" applyAlignment="1">
      <alignment horizontal="left" vertical="center" wrapText="1"/>
    </xf>
    <xf numFmtId="0" fontId="41" fillId="0" borderId="2" xfId="0" applyFont="1" applyBorder="1" applyAlignment="1">
      <alignment horizontal="left" vertical="center" wrapText="1"/>
    </xf>
    <xf numFmtId="0" fontId="41" fillId="0" borderId="36" xfId="0" applyFont="1" applyBorder="1" applyAlignment="1">
      <alignment vertical="center" wrapText="1"/>
    </xf>
    <xf numFmtId="0" fontId="41" fillId="0" borderId="37" xfId="0" applyFont="1" applyBorder="1" applyAlignment="1">
      <alignment vertical="center" wrapText="1"/>
    </xf>
    <xf numFmtId="0" fontId="6" fillId="3" borderId="2" xfId="0" applyFont="1" applyFill="1" applyBorder="1" applyAlignment="1">
      <alignment vertical="center" wrapText="1"/>
    </xf>
    <xf numFmtId="0" fontId="5" fillId="9" borderId="2" xfId="0" applyFont="1" applyFill="1" applyBorder="1" applyAlignment="1" applyProtection="1">
      <alignment vertical="center"/>
      <protection locked="0"/>
    </xf>
    <xf numFmtId="0" fontId="58" fillId="2" borderId="14" xfId="0" applyFont="1" applyFill="1" applyBorder="1" applyAlignment="1">
      <alignment vertical="center"/>
    </xf>
    <xf numFmtId="0" fontId="59" fillId="0" borderId="15" xfId="1" applyFont="1" applyFill="1" applyBorder="1" applyAlignment="1" applyProtection="1">
      <alignment horizontal="center" vertical="center"/>
    </xf>
    <xf numFmtId="0" fontId="60" fillId="0" borderId="15" xfId="0" applyFont="1" applyBorder="1" applyAlignment="1">
      <alignment vertical="center"/>
    </xf>
    <xf numFmtId="0" fontId="60" fillId="0" borderId="0" xfId="0" applyFont="1" applyAlignment="1">
      <alignment vertical="center"/>
    </xf>
    <xf numFmtId="0" fontId="0" fillId="0" borderId="0" xfId="0" applyAlignment="1">
      <alignment horizontal="center"/>
    </xf>
    <xf numFmtId="0" fontId="0" fillId="0" borderId="0" xfId="0" quotePrefix="1"/>
    <xf numFmtId="3" fontId="5" fillId="5" borderId="40" xfId="0"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Protection="1">
      <protection locked="0"/>
    </xf>
    <xf numFmtId="0" fontId="5" fillId="3" borderId="2" xfId="0" applyFont="1" applyFill="1" applyBorder="1" applyAlignment="1">
      <alignment horizontal="left" vertical="center"/>
    </xf>
    <xf numFmtId="0" fontId="6" fillId="3" borderId="2" xfId="0" applyFont="1" applyFill="1" applyBorder="1" applyAlignment="1">
      <alignment horizontal="left" vertical="center"/>
    </xf>
    <xf numFmtId="0" fontId="24" fillId="0" borderId="15" xfId="0" applyFont="1" applyBorder="1" applyAlignment="1">
      <alignment horizontal="left" vertical="center"/>
    </xf>
    <xf numFmtId="0" fontId="64" fillId="0" borderId="0" xfId="0" applyFont="1" applyAlignment="1" applyProtection="1">
      <alignment horizontal="left"/>
      <protection locked="0"/>
    </xf>
    <xf numFmtId="0" fontId="64" fillId="0" borderId="6" xfId="0" applyFont="1" applyBorder="1" applyAlignment="1" applyProtection="1">
      <alignment horizontal="left"/>
      <protection locked="0"/>
    </xf>
    <xf numFmtId="0" fontId="25" fillId="2" borderId="17"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vertical="center" wrapText="1"/>
    </xf>
    <xf numFmtId="0" fontId="64" fillId="0" borderId="1" xfId="0" applyFont="1" applyBorder="1" applyAlignment="1" applyProtection="1">
      <alignment horizontal="left"/>
      <protection locked="0"/>
    </xf>
    <xf numFmtId="0" fontId="64" fillId="0" borderId="7" xfId="0" applyFont="1" applyBorder="1" applyAlignment="1" applyProtection="1">
      <alignment horizontal="left"/>
      <protection locked="0"/>
    </xf>
    <xf numFmtId="0" fontId="8" fillId="0" borderId="0" xfId="0" applyFont="1" applyAlignment="1">
      <alignment horizontal="center" wrapText="1"/>
    </xf>
    <xf numFmtId="0" fontId="0" fillId="0" borderId="0" xfId="0" applyProtection="1">
      <protection locked="0"/>
    </xf>
    <xf numFmtId="0" fontId="18" fillId="10" borderId="2" xfId="0" applyFont="1" applyFill="1" applyBorder="1" applyAlignment="1">
      <alignment horizontal="center" vertical="center"/>
    </xf>
    <xf numFmtId="3" fontId="64" fillId="0" borderId="0" xfId="2" applyNumberFormat="1" applyFont="1" applyFill="1" applyBorder="1" applyAlignment="1" applyProtection="1">
      <alignment horizontal="center"/>
      <protection locked="0"/>
    </xf>
    <xf numFmtId="4" fontId="64" fillId="10" borderId="2" xfId="2" applyNumberFormat="1" applyFont="1" applyFill="1" applyBorder="1" applyAlignment="1">
      <alignment horizontal="center"/>
    </xf>
    <xf numFmtId="3" fontId="64" fillId="0" borderId="0" xfId="2" applyNumberFormat="1" applyFont="1" applyFill="1" applyBorder="1" applyAlignment="1">
      <alignment horizontal="center"/>
    </xf>
    <xf numFmtId="3" fontId="30" fillId="0" borderId="0" xfId="2" applyNumberFormat="1" applyFont="1" applyFill="1" applyBorder="1" applyAlignment="1">
      <alignment horizontal="center"/>
    </xf>
    <xf numFmtId="3" fontId="18" fillId="0" borderId="0" xfId="2" applyNumberFormat="1" applyFont="1" applyFill="1" applyBorder="1" applyAlignment="1">
      <alignment horizontal="center"/>
    </xf>
    <xf numFmtId="3" fontId="18" fillId="0" borderId="0" xfId="0" applyNumberFormat="1" applyFont="1" applyAlignment="1">
      <alignment horizontal="center"/>
    </xf>
    <xf numFmtId="3" fontId="4" fillId="0" borderId="0" xfId="0" applyNumberFormat="1" applyFont="1"/>
    <xf numFmtId="3" fontId="0" fillId="0" borderId="0" xfId="0" applyNumberFormat="1"/>
    <xf numFmtId="0" fontId="18" fillId="10" borderId="2" xfId="0" quotePrefix="1" applyFont="1" applyFill="1" applyBorder="1" applyAlignment="1">
      <alignment horizontal="center" vertical="center"/>
    </xf>
    <xf numFmtId="0" fontId="5" fillId="6" borderId="13" xfId="0" applyFont="1" applyFill="1" applyBorder="1" applyAlignment="1" applyProtection="1">
      <alignment horizontal="right" vertical="center" wrapText="1"/>
      <protection locked="0"/>
    </xf>
    <xf numFmtId="0" fontId="5" fillId="6" borderId="13" xfId="0" applyFont="1" applyFill="1" applyBorder="1" applyAlignment="1" applyProtection="1">
      <alignment horizontal="left" vertical="center" wrapText="1"/>
      <protection locked="0"/>
    </xf>
    <xf numFmtId="0" fontId="5" fillId="0" borderId="5" xfId="0" applyFont="1" applyBorder="1" applyAlignment="1">
      <alignment vertical="center"/>
    </xf>
    <xf numFmtId="0" fontId="8" fillId="0" borderId="9" xfId="0" applyFont="1" applyBorder="1" applyAlignment="1">
      <alignment vertical="center"/>
    </xf>
    <xf numFmtId="0" fontId="6" fillId="0" borderId="0" xfId="0" applyFont="1"/>
    <xf numFmtId="0" fontId="40" fillId="0" borderId="9" xfId="0" applyFont="1" applyBorder="1" applyAlignment="1">
      <alignment vertical="center"/>
    </xf>
    <xf numFmtId="0" fontId="18" fillId="0" borderId="15" xfId="0" applyFont="1" applyBorder="1" applyAlignment="1" applyProtection="1">
      <alignment horizontal="center" vertical="center"/>
      <protection locked="0"/>
    </xf>
    <xf numFmtId="0" fontId="5" fillId="0" borderId="17" xfId="0" applyFont="1" applyBorder="1"/>
    <xf numFmtId="0" fontId="18" fillId="0" borderId="1" xfId="0" applyFont="1" applyBorder="1" applyAlignment="1">
      <alignment vertical="center"/>
    </xf>
    <xf numFmtId="0" fontId="18" fillId="0" borderId="7" xfId="0" applyFont="1" applyBorder="1" applyAlignment="1">
      <alignment vertical="center"/>
    </xf>
    <xf numFmtId="0" fontId="8" fillId="0" borderId="9" xfId="0" applyFont="1" applyBorder="1"/>
    <xf numFmtId="0" fontId="8" fillId="0" borderId="0" xfId="0" applyFont="1"/>
    <xf numFmtId="0" fontId="6" fillId="0" borderId="2" xfId="0" applyFont="1" applyBorder="1"/>
    <xf numFmtId="0" fontId="5" fillId="8" borderId="2" xfId="0" applyFont="1" applyFill="1" applyBorder="1"/>
    <xf numFmtId="0" fontId="5" fillId="0" borderId="14" xfId="0" applyFont="1" applyBorder="1"/>
    <xf numFmtId="0" fontId="5" fillId="0" borderId="15" xfId="0" applyFont="1" applyBorder="1"/>
    <xf numFmtId="0" fontId="5" fillId="0" borderId="9" xfId="0" applyFont="1" applyBorder="1"/>
    <xf numFmtId="0" fontId="5" fillId="0" borderId="9" xfId="0" quotePrefix="1" applyFont="1" applyBorder="1"/>
    <xf numFmtId="0" fontId="13" fillId="0" borderId="6" xfId="0" applyFont="1" applyBorder="1" applyAlignment="1">
      <alignment vertical="center"/>
    </xf>
    <xf numFmtId="0" fontId="4" fillId="0" borderId="5" xfId="0" applyFont="1" applyBorder="1"/>
    <xf numFmtId="0" fontId="41" fillId="0" borderId="18" xfId="0" applyFont="1" applyBorder="1" applyAlignment="1">
      <alignment vertical="center" wrapText="1"/>
    </xf>
    <xf numFmtId="0" fontId="41" fillId="0" borderId="50" xfId="0" applyFont="1" applyBorder="1" applyAlignment="1">
      <alignment horizontal="left" vertical="center" wrapText="1"/>
    </xf>
    <xf numFmtId="0" fontId="44" fillId="0" borderId="50" xfId="0" applyFont="1" applyBorder="1" applyAlignment="1">
      <alignment vertical="center" wrapText="1"/>
    </xf>
    <xf numFmtId="0" fontId="41" fillId="0" borderId="12" xfId="0" applyFont="1" applyBorder="1" applyAlignment="1">
      <alignment vertical="center" wrapText="1"/>
    </xf>
    <xf numFmtId="0" fontId="6" fillId="3" borderId="1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5" fillId="8" borderId="2" xfId="0" applyFont="1" applyFill="1" applyBorder="1" applyAlignment="1">
      <alignment horizontal="center" vertical="center"/>
    </xf>
    <xf numFmtId="0" fontId="41" fillId="0" borderId="36" xfId="0" applyFont="1" applyBorder="1" applyAlignment="1">
      <alignment horizontal="left" vertical="center" wrapText="1"/>
    </xf>
    <xf numFmtId="0" fontId="18" fillId="0" borderId="28" xfId="0" applyFont="1" applyBorder="1"/>
    <xf numFmtId="0" fontId="18" fillId="0" borderId="12" xfId="0" applyFont="1" applyBorder="1" applyAlignment="1">
      <alignment horizontal="left" vertical="center" wrapText="1"/>
    </xf>
    <xf numFmtId="0" fontId="18" fillId="0" borderId="2" xfId="0" applyFont="1" applyBorder="1" applyAlignment="1" applyProtection="1">
      <alignment horizontal="left" vertical="center" wrapText="1"/>
      <protection locked="0"/>
    </xf>
    <xf numFmtId="0" fontId="41" fillId="0" borderId="11" xfId="0" applyFont="1" applyBorder="1" applyAlignment="1">
      <alignment vertical="center" wrapText="1"/>
    </xf>
    <xf numFmtId="0" fontId="41" fillId="0" borderId="31" xfId="0" applyFont="1" applyBorder="1" applyAlignment="1">
      <alignment vertical="center" wrapText="1"/>
    </xf>
    <xf numFmtId="0" fontId="22" fillId="0" borderId="0" xfId="0" applyFont="1"/>
    <xf numFmtId="0" fontId="22" fillId="0" borderId="13" xfId="0" applyFont="1" applyBorder="1"/>
    <xf numFmtId="14" fontId="5" fillId="2" borderId="3" xfId="0" applyNumberFormat="1" applyFont="1" applyFill="1" applyBorder="1" applyAlignment="1">
      <alignment vertical="center"/>
    </xf>
    <xf numFmtId="0" fontId="23" fillId="2" borderId="0" xfId="0" applyFont="1" applyFill="1"/>
    <xf numFmtId="0" fontId="5" fillId="8" borderId="13"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6" borderId="10" xfId="0" applyFont="1" applyFill="1" applyBorder="1" applyAlignment="1" applyProtection="1">
      <alignment horizontal="left" vertical="center" wrapText="1"/>
      <protection locked="0"/>
    </xf>
    <xf numFmtId="0" fontId="25" fillId="2" borderId="0" xfId="0" applyFont="1" applyFill="1" applyAlignment="1">
      <alignment horizontal="left" vertical="center" wrapText="1"/>
    </xf>
    <xf numFmtId="0" fontId="18" fillId="10" borderId="2" xfId="0" applyFont="1" applyFill="1" applyBorder="1" applyAlignment="1">
      <alignment vertical="center"/>
    </xf>
    <xf numFmtId="0" fontId="18" fillId="10" borderId="2" xfId="0" applyFont="1" applyFill="1" applyBorder="1" applyAlignment="1">
      <alignment vertical="center" wrapText="1"/>
    </xf>
    <xf numFmtId="0" fontId="18" fillId="0" borderId="8" xfId="0" applyFont="1" applyBorder="1" applyAlignment="1">
      <alignment vertical="center" wrapText="1"/>
    </xf>
    <xf numFmtId="0" fontId="18" fillId="0" borderId="51" xfId="0" applyFont="1" applyBorder="1"/>
    <xf numFmtId="0" fontId="43" fillId="0" borderId="50" xfId="0" applyFont="1" applyBorder="1" applyAlignment="1">
      <alignment horizontal="center" vertical="center" wrapText="1"/>
    </xf>
    <xf numFmtId="0" fontId="43" fillId="10" borderId="30" xfId="0" applyFont="1" applyFill="1" applyBorder="1" applyAlignment="1">
      <alignment horizontal="left" vertical="center" wrapText="1"/>
    </xf>
    <xf numFmtId="0" fontId="43" fillId="10" borderId="31" xfId="0" applyFont="1" applyFill="1" applyBorder="1" applyAlignment="1">
      <alignment horizontal="center" vertical="center"/>
    </xf>
    <xf numFmtId="0" fontId="8" fillId="3" borderId="31" xfId="0" applyFont="1" applyFill="1" applyBorder="1" applyAlignment="1">
      <alignment horizontal="center" vertical="center" wrapText="1"/>
    </xf>
    <xf numFmtId="1" fontId="8" fillId="3" borderId="31" xfId="0" applyNumberFormat="1" applyFont="1" applyFill="1" applyBorder="1" applyAlignment="1">
      <alignment horizontal="center" vertical="center" wrapText="1"/>
    </xf>
    <xf numFmtId="1" fontId="8" fillId="3" borderId="45" xfId="0" applyNumberFormat="1" applyFont="1" applyFill="1" applyBorder="1" applyAlignment="1">
      <alignment horizontal="center" vertic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4" fontId="41" fillId="9" borderId="40" xfId="0" applyNumberFormat="1" applyFont="1" applyFill="1" applyBorder="1" applyAlignment="1">
      <alignment horizontal="right" vertical="center" wrapText="1"/>
    </xf>
    <xf numFmtId="4" fontId="41" fillId="9" borderId="39" xfId="0" applyNumberFormat="1" applyFont="1" applyFill="1" applyBorder="1" applyAlignment="1">
      <alignment horizontal="right" vertical="center" wrapText="1"/>
    </xf>
    <xf numFmtId="4" fontId="41" fillId="9" borderId="2" xfId="0" applyNumberFormat="1" applyFont="1" applyFill="1" applyBorder="1" applyAlignment="1">
      <alignment horizontal="right" vertical="center" wrapText="1"/>
    </xf>
    <xf numFmtId="4" fontId="41" fillId="9" borderId="21" xfId="0" applyNumberFormat="1" applyFont="1" applyFill="1" applyBorder="1" applyAlignment="1">
      <alignment horizontal="right" vertical="center" wrapText="1"/>
    </xf>
    <xf numFmtId="4" fontId="41" fillId="9" borderId="8" xfId="0" applyNumberFormat="1" applyFont="1" applyFill="1" applyBorder="1" applyAlignment="1">
      <alignment horizontal="right" vertical="center" wrapText="1"/>
    </xf>
    <xf numFmtId="4" fontId="41" fillId="9" borderId="33" xfId="0" applyNumberFormat="1" applyFont="1" applyFill="1" applyBorder="1" applyAlignment="1">
      <alignment horizontal="right" vertical="center" wrapText="1"/>
    </xf>
    <xf numFmtId="4" fontId="18" fillId="5" borderId="2" xfId="0" applyNumberFormat="1" applyFont="1" applyFill="1" applyBorder="1" applyAlignment="1">
      <alignment horizontal="right" vertical="center"/>
    </xf>
    <xf numFmtId="4" fontId="18" fillId="0" borderId="0" xfId="0" applyNumberFormat="1" applyFont="1" applyAlignment="1">
      <alignment horizontal="right" vertical="center" wrapText="1"/>
    </xf>
    <xf numFmtId="4" fontId="41" fillId="0" borderId="50" xfId="0" applyNumberFormat="1" applyFont="1" applyBorder="1" applyAlignment="1">
      <alignment horizontal="right" vertical="center" wrapText="1"/>
    </xf>
    <xf numFmtId="4" fontId="18" fillId="9" borderId="2" xfId="0" applyNumberFormat="1" applyFont="1" applyFill="1" applyBorder="1" applyAlignment="1">
      <alignment horizontal="right" vertical="center"/>
    </xf>
    <xf numFmtId="4" fontId="41" fillId="9" borderId="45" xfId="0" applyNumberFormat="1" applyFont="1" applyFill="1" applyBorder="1" applyAlignment="1">
      <alignment horizontal="right" vertical="center" wrapText="1"/>
    </xf>
    <xf numFmtId="0" fontId="8" fillId="11" borderId="2" xfId="0" applyFont="1" applyFill="1" applyBorder="1" applyAlignment="1">
      <alignment vertical="center"/>
    </xf>
    <xf numFmtId="0" fontId="41" fillId="0" borderId="34" xfId="0" applyFont="1" applyBorder="1" applyAlignment="1">
      <alignment horizontal="left" vertical="center" wrapText="1"/>
    </xf>
    <xf numFmtId="0" fontId="5" fillId="14" borderId="0" xfId="0" applyFont="1" applyFill="1"/>
    <xf numFmtId="0" fontId="6" fillId="8" borderId="2" xfId="0" applyFont="1" applyFill="1" applyBorder="1" applyAlignment="1">
      <alignment vertical="center"/>
    </xf>
    <xf numFmtId="0" fontId="5" fillId="5" borderId="2" xfId="0" applyFont="1" applyFill="1" applyBorder="1" applyAlignment="1">
      <alignment vertical="center"/>
    </xf>
    <xf numFmtId="0" fontId="6" fillId="8" borderId="42" xfId="0" applyFont="1" applyFill="1" applyBorder="1" applyAlignment="1">
      <alignment vertical="center"/>
    </xf>
    <xf numFmtId="0" fontId="5" fillId="5" borderId="42" xfId="0" applyFont="1" applyFill="1" applyBorder="1" applyAlignment="1">
      <alignment vertical="center"/>
    </xf>
    <xf numFmtId="0" fontId="52" fillId="0" borderId="0" xfId="0" applyFont="1" applyAlignment="1">
      <alignment horizontal="left" vertical="center"/>
    </xf>
    <xf numFmtId="0" fontId="18" fillId="0" borderId="40" xfId="0" applyFont="1" applyBorder="1" applyAlignment="1">
      <alignment vertical="center" wrapText="1"/>
    </xf>
    <xf numFmtId="0" fontId="41" fillId="0" borderId="38" xfId="0" applyFont="1" applyBorder="1" applyAlignment="1">
      <alignment vertical="center" wrapText="1"/>
    </xf>
    <xf numFmtId="0" fontId="41" fillId="0" borderId="52" xfId="0" applyFont="1" applyBorder="1" applyAlignment="1">
      <alignment vertical="center" wrapText="1"/>
    </xf>
    <xf numFmtId="4" fontId="41" fillId="9" borderId="31" xfId="0" applyNumberFormat="1" applyFont="1" applyFill="1" applyBorder="1" applyAlignment="1">
      <alignment horizontal="right" vertical="center" wrapText="1"/>
    </xf>
    <xf numFmtId="0" fontId="8" fillId="10" borderId="2" xfId="0" applyFont="1" applyFill="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74" fillId="18" borderId="2" xfId="0" applyFont="1" applyFill="1" applyBorder="1" applyAlignment="1">
      <alignment vertical="center" wrapText="1"/>
    </xf>
    <xf numFmtId="0" fontId="5" fillId="0" borderId="2" xfId="0" applyFont="1" applyBorder="1" applyAlignment="1">
      <alignment horizontal="center" vertical="center" wrapText="1"/>
    </xf>
    <xf numFmtId="0" fontId="61" fillId="0" borderId="41" xfId="0" applyFont="1" applyBorder="1" applyAlignment="1">
      <alignment vertical="center" wrapText="1"/>
    </xf>
    <xf numFmtId="0" fontId="11" fillId="15" borderId="2" xfId="0" applyFont="1" applyFill="1" applyBorder="1" applyAlignment="1" applyProtection="1">
      <alignment horizontal="left" vertical="center"/>
      <protection locked="0"/>
    </xf>
    <xf numFmtId="0" fontId="5" fillId="15" borderId="2" xfId="0" applyFont="1" applyFill="1" applyBorder="1"/>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8" fillId="0" borderId="18" xfId="0" applyFont="1" applyBorder="1" applyAlignment="1">
      <alignment horizontal="left" vertical="center" wrapText="1"/>
    </xf>
    <xf numFmtId="0" fontId="18" fillId="0" borderId="12" xfId="0" applyFont="1" applyBorder="1" applyAlignment="1" applyProtection="1">
      <alignment horizontal="left" vertical="center" wrapText="1"/>
      <protection locked="0"/>
    </xf>
    <xf numFmtId="0" fontId="61" fillId="10" borderId="31" xfId="0" applyFont="1" applyFill="1" applyBorder="1" applyAlignment="1">
      <alignment horizontal="center" vertical="center"/>
    </xf>
    <xf numFmtId="0" fontId="8" fillId="0" borderId="28" xfId="0" applyFont="1" applyBorder="1" applyAlignment="1">
      <alignment vertical="center" wrapText="1"/>
    </xf>
    <xf numFmtId="0" fontId="61" fillId="10" borderId="48" xfId="0" applyFont="1" applyFill="1" applyBorder="1" applyAlignment="1">
      <alignment horizontal="center" vertical="center" wrapText="1"/>
    </xf>
    <xf numFmtId="0" fontId="60" fillId="0" borderId="5" xfId="0" applyFont="1" applyBorder="1" applyAlignment="1">
      <alignment vertical="center"/>
    </xf>
    <xf numFmtId="0" fontId="18" fillId="0" borderId="0" xfId="0" applyFont="1" applyAlignment="1">
      <alignment horizontal="center" vertical="center" wrapText="1"/>
    </xf>
    <xf numFmtId="0" fontId="5" fillId="0" borderId="48" xfId="0" applyFont="1" applyBorder="1" applyAlignment="1">
      <alignment horizontal="center" vertical="center"/>
    </xf>
    <xf numFmtId="2" fontId="62" fillId="0" borderId="11" xfId="0" applyNumberFormat="1" applyFont="1" applyBorder="1" applyAlignment="1">
      <alignment horizontal="right" vertical="center" wrapText="1"/>
    </xf>
    <xf numFmtId="0" fontId="62" fillId="0" borderId="11" xfId="0" applyFont="1" applyBorder="1" applyAlignment="1">
      <alignment horizontal="center" vertical="center" wrapText="1"/>
    </xf>
    <xf numFmtId="2" fontId="62" fillId="0" borderId="2" xfId="0" applyNumberFormat="1" applyFont="1" applyBorder="1" applyAlignment="1">
      <alignment horizontal="right" vertical="center" wrapText="1"/>
    </xf>
    <xf numFmtId="0" fontId="62" fillId="0" borderId="2" xfId="0" applyFont="1" applyBorder="1" applyAlignment="1">
      <alignment horizontal="center" vertical="center" wrapText="1"/>
    </xf>
    <xf numFmtId="2" fontId="5" fillId="0" borderId="2" xfId="0" applyNumberFormat="1" applyFont="1" applyBorder="1" applyAlignment="1">
      <alignment horizontal="right" vertical="center" wrapText="1"/>
    </xf>
    <xf numFmtId="2" fontId="5" fillId="0" borderId="2" xfId="0" applyNumberFormat="1" applyFont="1" applyBorder="1" applyAlignment="1">
      <alignment horizontal="right" vertical="center"/>
    </xf>
    <xf numFmtId="0" fontId="29" fillId="0" borderId="14" xfId="0" applyFont="1" applyBorder="1" applyAlignment="1">
      <alignment vertical="center" wrapText="1"/>
    </xf>
    <xf numFmtId="0" fontId="74" fillId="18" borderId="13" xfId="0" applyFont="1" applyFill="1" applyBorder="1" applyAlignment="1">
      <alignment horizontal="left" vertical="center" wrapText="1"/>
    </xf>
    <xf numFmtId="0" fontId="5" fillId="0" borderId="13" xfId="0" applyFont="1" applyBorder="1" applyAlignment="1">
      <alignment horizontal="left" vertical="center" wrapText="1"/>
    </xf>
    <xf numFmtId="0" fontId="75" fillId="18" borderId="13" xfId="0" applyFont="1" applyFill="1" applyBorder="1" applyAlignment="1">
      <alignment vertical="center"/>
    </xf>
    <xf numFmtId="0" fontId="75" fillId="18" borderId="16" xfId="0" applyFont="1" applyFill="1" applyBorder="1" applyAlignment="1">
      <alignment vertical="center"/>
    </xf>
    <xf numFmtId="0" fontId="5" fillId="4" borderId="13" xfId="0" applyFont="1" applyFill="1" applyBorder="1" applyAlignment="1">
      <alignment vertical="center" wrapText="1"/>
    </xf>
    <xf numFmtId="0" fontId="5" fillId="4" borderId="16" xfId="0" applyFont="1" applyFill="1" applyBorder="1" applyAlignment="1">
      <alignment vertical="center" wrapText="1"/>
    </xf>
    <xf numFmtId="2" fontId="5" fillId="0" borderId="0" xfId="0" applyNumberFormat="1" applyFont="1" applyAlignment="1">
      <alignment vertical="center"/>
    </xf>
    <xf numFmtId="0" fontId="8" fillId="0" borderId="3" xfId="0" applyFont="1" applyBorder="1" applyAlignment="1">
      <alignment vertical="center" wrapText="1"/>
    </xf>
    <xf numFmtId="0" fontId="41" fillId="0" borderId="4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8" xfId="0" applyFont="1" applyBorder="1" applyAlignment="1">
      <alignment horizontal="center" vertical="center" wrapText="1"/>
    </xf>
    <xf numFmtId="0" fontId="18" fillId="0" borderId="2"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8" xfId="0" applyFont="1" applyBorder="1" applyAlignment="1">
      <alignment horizontal="center" vertical="center" wrapText="1"/>
    </xf>
    <xf numFmtId="0" fontId="44" fillId="0" borderId="50"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29" xfId="0" applyFont="1" applyFill="1" applyBorder="1" applyAlignment="1">
      <alignment horizontal="center" vertical="center"/>
    </xf>
    <xf numFmtId="0" fontId="27" fillId="2" borderId="9"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5" fillId="0" borderId="58" xfId="0" applyFont="1" applyBorder="1" applyAlignment="1">
      <alignment horizontal="center" vertical="center"/>
    </xf>
    <xf numFmtId="0" fontId="5" fillId="0" borderId="2" xfId="0" applyFont="1" applyBorder="1" applyAlignment="1">
      <alignment horizontal="left" vertical="center" wrapText="1"/>
    </xf>
    <xf numFmtId="0" fontId="0" fillId="0" borderId="0" xfId="0" applyAlignment="1">
      <alignment horizontal="center" vertical="center"/>
    </xf>
    <xf numFmtId="0" fontId="6" fillId="3" borderId="13" xfId="0" applyFont="1" applyFill="1" applyBorder="1" applyAlignment="1">
      <alignment vertical="center"/>
    </xf>
    <xf numFmtId="4" fontId="5" fillId="9" borderId="53" xfId="0" applyNumberFormat="1" applyFont="1" applyFill="1" applyBorder="1" applyAlignment="1">
      <alignment vertical="center" wrapText="1"/>
    </xf>
    <xf numFmtId="4" fontId="5" fillId="5" borderId="53" xfId="0" applyNumberFormat="1" applyFont="1" applyFill="1" applyBorder="1" applyAlignment="1">
      <alignment vertical="center" wrapText="1"/>
    </xf>
    <xf numFmtId="4" fontId="5" fillId="9" borderId="42" xfId="0" applyNumberFormat="1" applyFont="1" applyFill="1" applyBorder="1" applyAlignment="1" applyProtection="1">
      <alignment vertical="center"/>
      <protection locked="0"/>
    </xf>
    <xf numFmtId="0" fontId="6" fillId="3" borderId="14" xfId="0" applyFont="1" applyFill="1" applyBorder="1" applyAlignment="1">
      <alignment vertical="center" wrapText="1"/>
    </xf>
    <xf numFmtId="4" fontId="5" fillId="9" borderId="2" xfId="0" applyNumberFormat="1" applyFont="1" applyFill="1" applyBorder="1" applyAlignment="1">
      <alignment vertical="center" wrapText="1"/>
    </xf>
    <xf numFmtId="0" fontId="27" fillId="2" borderId="5" xfId="0" applyFont="1" applyFill="1" applyBorder="1" applyAlignment="1">
      <alignment vertical="center"/>
    </xf>
    <xf numFmtId="0" fontId="4" fillId="0" borderId="6" xfId="0" applyFont="1" applyBorder="1" applyAlignment="1">
      <alignmen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4" fillId="0" borderId="0" xfId="0" applyFont="1" applyAlignment="1">
      <alignment vertical="center" wrapText="1"/>
    </xf>
    <xf numFmtId="2" fontId="6" fillId="0" borderId="0" xfId="0" applyNumberFormat="1" applyFont="1" applyAlignment="1">
      <alignment horizontal="center" vertical="center" wrapText="1"/>
    </xf>
    <xf numFmtId="4" fontId="5" fillId="0" borderId="0" xfId="0" applyNumberFormat="1" applyFont="1" applyAlignment="1">
      <alignment vertical="center" wrapText="1"/>
    </xf>
    <xf numFmtId="49" fontId="29" fillId="2" borderId="14" xfId="0" applyNumberFormat="1" applyFont="1" applyFill="1" applyBorder="1" applyAlignment="1">
      <alignment vertical="center"/>
    </xf>
    <xf numFmtId="49" fontId="27" fillId="2" borderId="9" xfId="0" applyNumberFormat="1" applyFont="1" applyFill="1" applyBorder="1" applyAlignment="1">
      <alignment vertical="center"/>
    </xf>
    <xf numFmtId="49" fontId="27" fillId="0" borderId="17" xfId="0" applyNumberFormat="1" applyFont="1" applyBorder="1" applyAlignment="1">
      <alignment vertical="center"/>
    </xf>
    <xf numFmtId="0" fontId="6" fillId="3" borderId="11" xfId="0" applyFont="1" applyFill="1" applyBorder="1" applyAlignment="1">
      <alignment horizontal="left" vertical="center" wrapText="1"/>
    </xf>
    <xf numFmtId="0" fontId="6" fillId="3" borderId="16" xfId="0" applyFont="1" applyFill="1" applyBorder="1" applyAlignment="1">
      <alignment horizontal="center" vertical="center"/>
    </xf>
    <xf numFmtId="0" fontId="5" fillId="8" borderId="13" xfId="0" applyFont="1" applyFill="1" applyBorder="1" applyAlignment="1">
      <alignment horizontal="center" vertical="center"/>
    </xf>
    <xf numFmtId="0" fontId="6" fillId="3" borderId="12" xfId="0" applyFont="1" applyFill="1" applyBorder="1" applyAlignment="1">
      <alignment vertical="center" wrapText="1"/>
    </xf>
    <xf numFmtId="0" fontId="6" fillId="3" borderId="23" xfId="0" applyFont="1" applyFill="1" applyBorder="1" applyAlignment="1">
      <alignment vertical="center"/>
    </xf>
    <xf numFmtId="0" fontId="18" fillId="0" borderId="8" xfId="0" applyFont="1" applyBorder="1" applyAlignment="1">
      <alignment horizontal="center" vertical="center" wrapText="1"/>
    </xf>
    <xf numFmtId="0" fontId="38" fillId="0" borderId="0" xfId="0" applyFont="1" applyAlignment="1">
      <alignment vertical="center" wrapText="1"/>
    </xf>
    <xf numFmtId="0" fontId="18" fillId="2" borderId="0" xfId="0" applyFont="1" applyFill="1" applyAlignment="1">
      <alignment vertical="center"/>
    </xf>
    <xf numFmtId="0" fontId="9" fillId="0" borderId="0" xfId="0" applyFont="1" applyAlignment="1">
      <alignment vertical="center"/>
    </xf>
    <xf numFmtId="0" fontId="18" fillId="3" borderId="2" xfId="0" applyFont="1" applyFill="1" applyBorder="1" applyAlignment="1">
      <alignment horizontal="center" vertical="center"/>
    </xf>
    <xf numFmtId="0" fontId="18" fillId="13" borderId="2" xfId="0" applyFont="1" applyFill="1" applyBorder="1" applyAlignment="1">
      <alignment vertical="center"/>
    </xf>
    <xf numFmtId="0" fontId="5" fillId="15" borderId="2" xfId="0" applyFont="1" applyFill="1" applyBorder="1" applyAlignment="1">
      <alignment horizontal="center" vertical="center"/>
    </xf>
    <xf numFmtId="0" fontId="41" fillId="0" borderId="8" xfId="0" applyFont="1" applyBorder="1" applyAlignment="1">
      <alignment horizontal="left" vertical="center" wrapText="1"/>
    </xf>
    <xf numFmtId="0" fontId="77" fillId="19" borderId="2" xfId="0" applyFont="1" applyFill="1" applyBorder="1" applyAlignment="1">
      <alignment vertical="center" wrapText="1"/>
    </xf>
    <xf numFmtId="0" fontId="0" fillId="0" borderId="0" xfId="0" applyAlignment="1">
      <alignment horizontal="left" vertical="top"/>
    </xf>
    <xf numFmtId="0" fontId="62" fillId="20" borderId="11" xfId="0" applyFont="1" applyFill="1" applyBorder="1" applyAlignment="1">
      <alignment vertical="center" wrapText="1"/>
    </xf>
    <xf numFmtId="0" fontId="62" fillId="20" borderId="2" xfId="0" applyFont="1" applyFill="1" applyBorder="1" applyAlignment="1">
      <alignment vertical="center" wrapText="1"/>
    </xf>
    <xf numFmtId="0" fontId="62" fillId="20" borderId="2" xfId="0" applyFont="1" applyFill="1" applyBorder="1" applyAlignment="1">
      <alignment horizontal="left" vertical="center" wrapText="1"/>
    </xf>
    <xf numFmtId="0" fontId="62" fillId="21" borderId="2" xfId="0" applyFont="1" applyFill="1" applyBorder="1" applyAlignment="1">
      <alignment vertical="center" wrapText="1"/>
    </xf>
    <xf numFmtId="0" fontId="62" fillId="22" borderId="2" xfId="0" applyFont="1" applyFill="1" applyBorder="1" applyAlignment="1">
      <alignment vertical="center" wrapText="1"/>
    </xf>
    <xf numFmtId="0" fontId="62" fillId="22" borderId="2" xfId="0" applyFont="1" applyFill="1" applyBorder="1" applyAlignment="1">
      <alignment horizontal="left" vertical="center" wrapText="1"/>
    </xf>
    <xf numFmtId="0" fontId="5" fillId="22" borderId="2" xfId="0" applyFont="1" applyFill="1" applyBorder="1" applyAlignment="1">
      <alignment horizontal="left" vertical="center" wrapText="1"/>
    </xf>
    <xf numFmtId="0" fontId="62" fillId="23" borderId="2" xfId="0" applyFont="1" applyFill="1" applyBorder="1" applyAlignment="1">
      <alignment vertical="center" wrapText="1"/>
    </xf>
    <xf numFmtId="0" fontId="25" fillId="0" borderId="15" xfId="0" applyFont="1" applyBorder="1" applyAlignment="1">
      <alignment horizontal="left" vertical="center"/>
    </xf>
    <xf numFmtId="0" fontId="25" fillId="0" borderId="15" xfId="0" applyFont="1" applyBorder="1" applyAlignment="1">
      <alignment horizontal="center" vertical="center"/>
    </xf>
    <xf numFmtId="3" fontId="25" fillId="0" borderId="15" xfId="0" applyNumberFormat="1" applyFont="1" applyBorder="1" applyAlignment="1">
      <alignment vertical="center"/>
    </xf>
    <xf numFmtId="3" fontId="25" fillId="0" borderId="5" xfId="0" applyNumberFormat="1" applyFont="1" applyBorder="1" applyAlignment="1">
      <alignment vertical="center"/>
    </xf>
    <xf numFmtId="0" fontId="21" fillId="0" borderId="0" xfId="0" applyFont="1" applyAlignment="1">
      <alignment vertical="center" wrapText="1"/>
    </xf>
    <xf numFmtId="0" fontId="6" fillId="0" borderId="2" xfId="0"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vertical="center"/>
    </xf>
    <xf numFmtId="3" fontId="8" fillId="9" borderId="2" xfId="0" applyNumberFormat="1" applyFont="1" applyFill="1" applyBorder="1" applyAlignment="1" applyProtection="1">
      <alignment horizontal="center" vertical="center"/>
      <protection locked="0"/>
    </xf>
    <xf numFmtId="0" fontId="5" fillId="15" borderId="2" xfId="0" applyFont="1" applyFill="1" applyBorder="1" applyAlignment="1">
      <alignment horizontal="center" vertical="center" wrapText="1"/>
    </xf>
    <xf numFmtId="0" fontId="62" fillId="15" borderId="2" xfId="0" applyFont="1" applyFill="1" applyBorder="1" applyAlignment="1">
      <alignment vertical="center" wrapText="1"/>
    </xf>
    <xf numFmtId="0" fontId="5" fillId="15" borderId="2" xfId="0" applyFont="1" applyFill="1" applyBorder="1" applyAlignment="1">
      <alignment vertical="center"/>
    </xf>
    <xf numFmtId="0" fontId="5" fillId="15" borderId="2" xfId="0" applyFont="1" applyFill="1" applyBorder="1" applyAlignment="1">
      <alignment horizontal="left" vertical="center"/>
    </xf>
    <xf numFmtId="2" fontId="5" fillId="15" borderId="2" xfId="0" applyNumberFormat="1" applyFont="1" applyFill="1" applyBorder="1" applyAlignment="1">
      <alignment horizontal="center" vertical="center"/>
    </xf>
    <xf numFmtId="167" fontId="5" fillId="15" borderId="2" xfId="0" applyNumberFormat="1" applyFont="1" applyFill="1" applyBorder="1" applyAlignment="1">
      <alignment horizontal="left" vertical="center"/>
    </xf>
    <xf numFmtId="0" fontId="5" fillId="15" borderId="2" xfId="0" applyFont="1" applyFill="1" applyBorder="1" applyAlignment="1">
      <alignment vertical="center" wrapText="1"/>
    </xf>
    <xf numFmtId="2" fontId="5" fillId="15" borderId="2" xfId="0" applyNumberFormat="1" applyFont="1" applyFill="1" applyBorder="1" applyAlignment="1">
      <alignment vertical="center"/>
    </xf>
    <xf numFmtId="0" fontId="62" fillId="0" borderId="2" xfId="0" applyFont="1" applyBorder="1" applyAlignment="1">
      <alignment horizontal="left" vertical="center" wrapText="1"/>
    </xf>
    <xf numFmtId="0" fontId="5" fillId="0" borderId="2" xfId="0" applyFont="1" applyBorder="1" applyAlignment="1">
      <alignment vertical="center"/>
    </xf>
    <xf numFmtId="0" fontId="61" fillId="10" borderId="31" xfId="0" applyFont="1" applyFill="1" applyBorder="1" applyAlignment="1">
      <alignment horizontal="center" vertical="center" wrapText="1"/>
    </xf>
    <xf numFmtId="15" fontId="0" fillId="0" borderId="0" xfId="0" applyNumberFormat="1"/>
    <xf numFmtId="4" fontId="41" fillId="8" borderId="8" xfId="0" applyNumberFormat="1" applyFont="1" applyFill="1" applyBorder="1" applyAlignment="1">
      <alignment horizontal="right" vertical="center" wrapText="1"/>
    </xf>
    <xf numFmtId="4" fontId="41" fillId="8" borderId="33" xfId="0" applyNumberFormat="1" applyFont="1" applyFill="1" applyBorder="1" applyAlignment="1">
      <alignment horizontal="right" vertical="center" wrapText="1"/>
    </xf>
    <xf numFmtId="2" fontId="0" fillId="8" borderId="2" xfId="0" applyNumberFormat="1" applyFill="1" applyBorder="1"/>
    <xf numFmtId="0" fontId="5" fillId="8" borderId="0" xfId="0" applyFont="1" applyFill="1"/>
    <xf numFmtId="0" fontId="18" fillId="8" borderId="0" xfId="0" applyFont="1" applyFill="1"/>
    <xf numFmtId="0" fontId="5" fillId="0" borderId="0" xfId="0" applyFont="1" applyAlignment="1">
      <alignment horizontal="left" vertical="top" wrapText="1"/>
    </xf>
    <xf numFmtId="0" fontId="0" fillId="0" borderId="6" xfId="0" applyBorder="1"/>
    <xf numFmtId="0" fontId="80" fillId="0" borderId="61" xfId="0" applyFont="1" applyBorder="1" applyAlignment="1">
      <alignment horizontal="center" vertical="center"/>
    </xf>
    <xf numFmtId="0" fontId="80" fillId="0" borderId="62" xfId="0" applyFont="1" applyBorder="1" applyAlignment="1">
      <alignment horizontal="center" vertical="center"/>
    </xf>
    <xf numFmtId="0" fontId="80" fillId="0" borderId="65" xfId="0" applyFont="1" applyBorder="1" applyAlignment="1">
      <alignment horizontal="center" vertical="center"/>
    </xf>
    <xf numFmtId="0" fontId="80" fillId="0" borderId="63" xfId="0" applyFont="1" applyBorder="1" applyAlignment="1">
      <alignment horizontal="center" vertical="center"/>
    </xf>
    <xf numFmtId="0" fontId="80" fillId="0" borderId="64" xfId="0" applyFont="1" applyBorder="1" applyAlignment="1">
      <alignment horizontal="center" vertical="center"/>
    </xf>
    <xf numFmtId="0" fontId="80" fillId="0" borderId="66" xfId="0" applyFont="1" applyBorder="1" applyAlignment="1">
      <alignment horizontal="center" vertical="center"/>
    </xf>
    <xf numFmtId="0" fontId="81" fillId="24" borderId="62" xfId="0" applyFont="1" applyFill="1" applyBorder="1" applyAlignment="1">
      <alignment horizontal="center" vertical="center" wrapText="1"/>
    </xf>
    <xf numFmtId="0" fontId="5" fillId="14" borderId="0" xfId="0" applyFont="1" applyFill="1" applyAlignment="1">
      <alignment horizontal="left" vertical="top" wrapText="1"/>
    </xf>
    <xf numFmtId="0" fontId="5" fillId="0" borderId="57" xfId="0" applyFont="1" applyBorder="1" applyAlignment="1">
      <alignment horizontal="left" vertical="center"/>
    </xf>
    <xf numFmtId="0" fontId="5" fillId="0" borderId="0" xfId="0" applyFont="1" applyAlignment="1">
      <alignment horizontal="left" vertical="center"/>
    </xf>
    <xf numFmtId="0" fontId="78" fillId="0" borderId="0" xfId="0" applyFont="1" applyAlignment="1">
      <alignment horizontal="left" vertical="top" wrapText="1"/>
    </xf>
    <xf numFmtId="0" fontId="53" fillId="0" borderId="0" xfId="0" applyFont="1" applyAlignment="1">
      <alignment horizontal="left" vertical="top" wrapText="1"/>
    </xf>
    <xf numFmtId="0" fontId="5" fillId="0" borderId="0" xfId="0" applyFont="1" applyAlignment="1">
      <alignment horizontal="left" vertical="top" wrapText="1"/>
    </xf>
    <xf numFmtId="0" fontId="79" fillId="17" borderId="9" xfId="0" applyFont="1" applyFill="1" applyBorder="1" applyAlignment="1">
      <alignment horizontal="center" vertical="center" wrapText="1"/>
    </xf>
    <xf numFmtId="0" fontId="79" fillId="17" borderId="0" xfId="0" applyFont="1" applyFill="1" applyAlignment="1">
      <alignment horizontal="center" vertical="center" wrapText="1"/>
    </xf>
    <xf numFmtId="0" fontId="79" fillId="17" borderId="6" xfId="0" applyFont="1" applyFill="1" applyBorder="1" applyAlignment="1">
      <alignment horizontal="center" vertical="center" wrapText="1"/>
    </xf>
    <xf numFmtId="0" fontId="5" fillId="0" borderId="0" xfId="0" applyFont="1" applyAlignment="1">
      <alignment horizontal="left" wrapText="1"/>
    </xf>
    <xf numFmtId="0" fontId="18" fillId="0" borderId="2" xfId="0" applyFont="1" applyBorder="1" applyAlignment="1">
      <alignment vertical="center" wrapText="1"/>
    </xf>
    <xf numFmtId="0" fontId="18" fillId="0" borderId="2" xfId="0" applyFont="1" applyBorder="1" applyAlignment="1">
      <alignment vertical="center"/>
    </xf>
    <xf numFmtId="0" fontId="18" fillId="17" borderId="2" xfId="0" applyFont="1" applyFill="1" applyBorder="1" applyAlignment="1">
      <alignment horizontal="left" vertical="center"/>
    </xf>
    <xf numFmtId="0" fontId="71" fillId="19" borderId="2" xfId="0" applyFont="1" applyFill="1" applyBorder="1" applyAlignment="1">
      <alignment horizontal="left" vertical="center"/>
    </xf>
    <xf numFmtId="0" fontId="8" fillId="7" borderId="13" xfId="0" applyFont="1" applyFill="1" applyBorder="1" applyAlignment="1">
      <alignment horizontal="left" vertical="center"/>
    </xf>
    <xf numFmtId="0" fontId="8" fillId="7" borderId="16" xfId="0" applyFont="1" applyFill="1" applyBorder="1" applyAlignment="1">
      <alignment horizontal="left" vertical="center"/>
    </xf>
    <xf numFmtId="0" fontId="8" fillId="7" borderId="10" xfId="0" applyFont="1" applyFill="1" applyBorder="1" applyAlignment="1">
      <alignment horizontal="left" vertical="center"/>
    </xf>
    <xf numFmtId="0" fontId="18" fillId="0" borderId="13" xfId="0" applyFont="1" applyBorder="1" applyAlignment="1">
      <alignment horizontal="left" vertical="center" wrapText="1"/>
    </xf>
    <xf numFmtId="0" fontId="18" fillId="0" borderId="10" xfId="0" applyFont="1" applyBorder="1" applyAlignment="1">
      <alignment horizontal="left" vertical="center" wrapText="1"/>
    </xf>
    <xf numFmtId="0" fontId="23" fillId="2" borderId="0" xfId="0" applyFont="1" applyFill="1" applyAlignment="1">
      <alignment horizontal="left" vertical="center"/>
    </xf>
    <xf numFmtId="0" fontId="10"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18" fillId="0" borderId="2" xfId="0" applyFont="1" applyBorder="1" applyAlignment="1">
      <alignment horizontal="left" vertical="center" wrapText="1"/>
    </xf>
    <xf numFmtId="0" fontId="35" fillId="0" borderId="25" xfId="1" applyFont="1" applyFill="1" applyBorder="1" applyAlignment="1" applyProtection="1">
      <alignment horizontal="center" vertical="center" wrapText="1"/>
    </xf>
    <xf numFmtId="0" fontId="35" fillId="0" borderId="26" xfId="1" applyFont="1" applyFill="1" applyBorder="1" applyAlignment="1" applyProtection="1">
      <alignment horizontal="center" vertical="center" wrapText="1"/>
    </xf>
    <xf numFmtId="0" fontId="8" fillId="3" borderId="13" xfId="0" applyFont="1" applyFill="1" applyBorder="1" applyAlignment="1">
      <alignment horizontal="left" vertical="center"/>
    </xf>
    <xf numFmtId="0" fontId="8" fillId="3" borderId="16" xfId="0" applyFont="1" applyFill="1" applyBorder="1" applyAlignment="1">
      <alignment horizontal="left" vertical="center"/>
    </xf>
    <xf numFmtId="0" fontId="8" fillId="3" borderId="10" xfId="0" applyFont="1" applyFill="1" applyBorder="1" applyAlignment="1">
      <alignment horizontal="left" vertical="center"/>
    </xf>
    <xf numFmtId="0" fontId="0" fillId="0" borderId="10" xfId="0" applyBorder="1" applyAlignment="1">
      <alignment vertical="center"/>
    </xf>
    <xf numFmtId="0" fontId="18" fillId="6" borderId="1"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7" xfId="0" applyFont="1" applyFill="1" applyBorder="1" applyAlignment="1" applyProtection="1">
      <alignment horizontal="left" vertical="center"/>
      <protection locked="0"/>
    </xf>
    <xf numFmtId="0" fontId="18" fillId="6" borderId="13" xfId="0" applyFont="1" applyFill="1" applyBorder="1" applyAlignment="1" applyProtection="1">
      <alignment horizontal="left" vertical="center" wrapText="1"/>
      <protection locked="0"/>
    </xf>
    <xf numFmtId="0" fontId="11" fillId="6" borderId="16"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8" fillId="6" borderId="0" xfId="0" applyFont="1" applyFill="1" applyAlignment="1" applyProtection="1">
      <alignment horizontal="left" vertical="center"/>
      <protection locked="0"/>
    </xf>
    <xf numFmtId="0" fontId="11" fillId="6" borderId="0" xfId="0" applyFont="1" applyFill="1" applyAlignment="1" applyProtection="1">
      <alignment horizontal="left" vertical="center"/>
      <protection locked="0"/>
    </xf>
    <xf numFmtId="0" fontId="11" fillId="6" borderId="6"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18" fillId="0" borderId="12" xfId="0" applyFont="1" applyBorder="1" applyAlignment="1">
      <alignment horizontal="left" vertical="center"/>
    </xf>
    <xf numFmtId="0" fontId="18" fillId="0" borderId="18" xfId="0" applyFont="1" applyBorder="1" applyAlignment="1">
      <alignment horizontal="left" vertical="center"/>
    </xf>
    <xf numFmtId="0" fontId="18" fillId="0" borderId="11" xfId="0" applyFont="1" applyBorder="1" applyAlignment="1">
      <alignment horizontal="left" vertical="center"/>
    </xf>
    <xf numFmtId="0" fontId="18" fillId="6" borderId="13" xfId="0" applyFont="1" applyFill="1" applyBorder="1" applyAlignment="1" applyProtection="1">
      <alignment horizontal="left" vertical="center"/>
      <protection locked="0"/>
    </xf>
    <xf numFmtId="0" fontId="18" fillId="6" borderId="16"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6" fillId="0" borderId="2" xfId="0" applyFont="1" applyBorder="1" applyAlignment="1">
      <alignment horizontal="center"/>
    </xf>
    <xf numFmtId="0" fontId="5" fillId="8" borderId="13"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3" xfId="0" applyFont="1" applyFill="1" applyBorder="1" applyAlignment="1">
      <alignment horizontal="left" vertical="center"/>
    </xf>
    <xf numFmtId="0" fontId="5" fillId="8" borderId="16" xfId="0" applyFont="1" applyFill="1" applyBorder="1" applyAlignment="1">
      <alignment horizontal="left" vertical="center"/>
    </xf>
    <xf numFmtId="0" fontId="6" fillId="0" borderId="13" xfId="0" applyFont="1" applyBorder="1" applyAlignment="1">
      <alignment horizontal="center"/>
    </xf>
    <xf numFmtId="0" fontId="6" fillId="0" borderId="16" xfId="0" applyFont="1" applyBorder="1" applyAlignment="1">
      <alignment horizontal="center"/>
    </xf>
    <xf numFmtId="0" fontId="8" fillId="0" borderId="13" xfId="0" applyFont="1" applyBorder="1" applyAlignment="1">
      <alignment horizontal="left"/>
    </xf>
    <xf numFmtId="0" fontId="8" fillId="0" borderId="16" xfId="0" applyFont="1" applyBorder="1" applyAlignment="1">
      <alignment horizontal="left"/>
    </xf>
    <xf numFmtId="0" fontId="8" fillId="0" borderId="10" xfId="0" applyFont="1" applyBorder="1" applyAlignment="1">
      <alignment horizontal="left"/>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1" xfId="0" applyFont="1" applyBorder="1" applyAlignment="1">
      <alignment horizontal="left" vertical="center" wrapText="1"/>
    </xf>
    <xf numFmtId="0" fontId="27" fillId="0" borderId="7" xfId="0" applyFont="1" applyBorder="1" applyAlignment="1">
      <alignment horizontal="left" vertical="center" wrapText="1"/>
    </xf>
    <xf numFmtId="0" fontId="74" fillId="18" borderId="13" xfId="0" applyFont="1" applyFill="1" applyBorder="1" applyAlignment="1">
      <alignment horizontal="center" vertical="center" wrapText="1"/>
    </xf>
    <xf numFmtId="0" fontId="74" fillId="18" borderId="1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4" xfId="0" applyFont="1" applyFill="1" applyBorder="1" applyAlignment="1">
      <alignment horizontal="center" vertical="center" wrapText="1"/>
    </xf>
    <xf numFmtId="4" fontId="5" fillId="6" borderId="13" xfId="0" applyNumberFormat="1" applyFont="1" applyFill="1" applyBorder="1" applyAlignment="1" applyProtection="1">
      <alignment horizontal="center" vertical="center"/>
      <protection locked="0"/>
    </xf>
    <xf numFmtId="4" fontId="5" fillId="6" borderId="10" xfId="0" applyNumberFormat="1" applyFont="1" applyFill="1" applyBorder="1" applyAlignment="1" applyProtection="1">
      <alignment horizontal="center" vertical="center"/>
      <protection locked="0"/>
    </xf>
    <xf numFmtId="0" fontId="22" fillId="11" borderId="2" xfId="0" applyFont="1" applyFill="1" applyBorder="1" applyAlignment="1">
      <alignment horizontal="center" wrapText="1"/>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39" fillId="8" borderId="13" xfId="0"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5" fillId="6" borderId="2" xfId="0" applyFont="1" applyFill="1" applyBorder="1" applyAlignment="1">
      <alignment horizontal="left" vertical="center" wrapText="1"/>
    </xf>
    <xf numFmtId="0" fontId="6" fillId="0" borderId="2" xfId="0" applyFont="1" applyBorder="1" applyAlignment="1">
      <alignment horizontal="left" vertical="center" wrapText="1"/>
    </xf>
    <xf numFmtId="0" fontId="5" fillId="8" borderId="13"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4" fontId="5" fillId="6" borderId="13" xfId="0" applyNumberFormat="1" applyFont="1" applyFill="1" applyBorder="1" applyAlignment="1" applyProtection="1">
      <alignment horizontal="left" vertical="center"/>
      <protection locked="0"/>
    </xf>
    <xf numFmtId="4" fontId="5" fillId="6" borderId="10" xfId="0" applyNumberFormat="1" applyFont="1" applyFill="1" applyBorder="1" applyAlignment="1" applyProtection="1">
      <alignment horizontal="left" vertical="center"/>
      <protection locked="0"/>
    </xf>
    <xf numFmtId="0" fontId="6" fillId="3" borderId="1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27" fillId="2" borderId="1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xf>
    <xf numFmtId="0" fontId="4" fillId="0" borderId="10" xfId="0" applyFont="1" applyBorder="1"/>
    <xf numFmtId="0" fontId="6" fillId="2" borderId="50" xfId="0" applyFont="1" applyFill="1" applyBorder="1" applyAlignment="1">
      <alignment horizontal="center" vertical="center" wrapText="1"/>
    </xf>
    <xf numFmtId="0" fontId="57" fillId="0" borderId="25" xfId="1" applyFont="1" applyFill="1" applyBorder="1" applyAlignment="1" applyProtection="1">
      <alignment horizontal="center" vertical="center" wrapText="1"/>
    </xf>
    <xf numFmtId="0" fontId="57" fillId="0" borderId="26" xfId="1" applyFont="1" applyFill="1" applyBorder="1" applyAlignment="1" applyProtection="1">
      <alignment horizontal="center" vertical="center" wrapText="1"/>
    </xf>
    <xf numFmtId="0" fontId="23" fillId="2" borderId="0" xfId="0" applyFont="1" applyFill="1" applyAlignment="1">
      <alignment horizontal="left"/>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67" fillId="0" borderId="2" xfId="0" applyFont="1" applyBorder="1" applyAlignment="1">
      <alignment horizontal="left" vertical="center"/>
    </xf>
    <xf numFmtId="0" fontId="27" fillId="2" borderId="9"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6" xfId="0" applyFont="1" applyFill="1" applyBorder="1" applyAlignment="1">
      <alignment horizontal="left" vertical="center" wrapText="1"/>
    </xf>
    <xf numFmtId="0" fontId="5" fillId="0" borderId="17" xfId="0" applyFont="1" applyBorder="1" applyAlignment="1">
      <alignment horizontal="left" vertical="center"/>
    </xf>
    <xf numFmtId="0" fontId="5" fillId="0" borderId="7" xfId="0" applyFont="1" applyBorder="1" applyAlignment="1">
      <alignment horizontal="left" vertical="center"/>
    </xf>
    <xf numFmtId="0" fontId="67" fillId="0" borderId="13" xfId="0" applyFont="1" applyBorder="1" applyAlignment="1">
      <alignment horizontal="left" vertical="center"/>
    </xf>
    <xf numFmtId="0" fontId="67" fillId="0" borderId="10"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3" fontId="18" fillId="8" borderId="13" xfId="0" applyNumberFormat="1" applyFont="1" applyFill="1" applyBorder="1" applyAlignment="1" applyProtection="1">
      <alignment horizontal="center" vertical="center"/>
      <protection locked="0"/>
    </xf>
    <xf numFmtId="3" fontId="18" fillId="8" borderId="10" xfId="0" applyNumberFormat="1" applyFont="1" applyFill="1" applyBorder="1" applyAlignment="1" applyProtection="1">
      <alignment horizontal="center" vertical="center"/>
      <protection locked="0"/>
    </xf>
    <xf numFmtId="4" fontId="18" fillId="9" borderId="13" xfId="0" applyNumberFormat="1" applyFont="1" applyFill="1" applyBorder="1" applyAlignment="1" applyProtection="1">
      <alignment horizontal="center" vertical="center"/>
      <protection locked="0"/>
    </xf>
    <xf numFmtId="4" fontId="18" fillId="9" borderId="10" xfId="0" applyNumberFormat="1" applyFont="1" applyFill="1" applyBorder="1" applyAlignment="1" applyProtection="1">
      <alignment horizontal="center" vertical="center"/>
      <protection locked="0"/>
    </xf>
    <xf numFmtId="3" fontId="65" fillId="10" borderId="13" xfId="2" applyNumberFormat="1" applyFont="1" applyFill="1" applyBorder="1" applyAlignment="1">
      <alignment horizontal="center" wrapText="1"/>
    </xf>
    <xf numFmtId="3" fontId="65" fillId="10" borderId="10" xfId="2" applyNumberFormat="1" applyFont="1" applyFill="1" applyBorder="1" applyAlignment="1">
      <alignment horizontal="center" wrapText="1"/>
    </xf>
    <xf numFmtId="0" fontId="18" fillId="10" borderId="13" xfId="0" applyFont="1" applyFill="1" applyBorder="1" applyAlignment="1">
      <alignment horizontal="left" vertical="center" wrapText="1"/>
    </xf>
    <xf numFmtId="0" fontId="18" fillId="10" borderId="10" xfId="0" applyFont="1" applyFill="1" applyBorder="1" applyAlignment="1">
      <alignment horizontal="left" vertical="center" wrapText="1"/>
    </xf>
    <xf numFmtId="0" fontId="8" fillId="10" borderId="2" xfId="0" applyFont="1" applyFill="1" applyBorder="1" applyAlignment="1">
      <alignment horizontal="left" vertical="center" wrapText="1"/>
    </xf>
    <xf numFmtId="4" fontId="18" fillId="8" borderId="13" xfId="0" applyNumberFormat="1" applyFont="1" applyFill="1" applyBorder="1" applyAlignment="1" applyProtection="1">
      <alignment horizontal="center" vertical="center"/>
      <protection locked="0"/>
    </xf>
    <xf numFmtId="4" fontId="18" fillId="8" borderId="10" xfId="0" applyNumberFormat="1" applyFont="1" applyFill="1" applyBorder="1" applyAlignment="1" applyProtection="1">
      <alignment horizontal="center" vertical="center"/>
      <protection locked="0"/>
    </xf>
    <xf numFmtId="0" fontId="18" fillId="10" borderId="16" xfId="0" applyFont="1" applyFill="1" applyBorder="1" applyAlignment="1">
      <alignment horizontal="left" vertical="center" wrapText="1"/>
    </xf>
    <xf numFmtId="4" fontId="64" fillId="9" borderId="56" xfId="0" applyNumberFormat="1" applyFont="1" applyFill="1" applyBorder="1" applyAlignment="1" applyProtection="1">
      <alignment horizontal="center" vertical="center"/>
      <protection locked="0"/>
    </xf>
    <xf numFmtId="4" fontId="64" fillId="9" borderId="49" xfId="0" applyNumberFormat="1" applyFont="1" applyFill="1" applyBorder="1" applyAlignment="1" applyProtection="1">
      <alignment horizontal="center" vertical="center"/>
      <protection locked="0"/>
    </xf>
    <xf numFmtId="0" fontId="64" fillId="0" borderId="0" xfId="0" applyFont="1" applyAlignment="1">
      <alignment horizontal="right" vertical="center" wrapText="1"/>
    </xf>
    <xf numFmtId="0" fontId="18" fillId="10" borderId="13"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57" fillId="0" borderId="2" xfId="1" applyFont="1" applyFill="1" applyBorder="1" applyAlignment="1" applyProtection="1">
      <alignment horizontal="center" vertical="center" wrapText="1"/>
    </xf>
    <xf numFmtId="0" fontId="25" fillId="2" borderId="9" xfId="0" applyFont="1" applyFill="1" applyBorder="1" applyAlignment="1">
      <alignment horizontal="left" vertical="center" wrapText="1"/>
    </xf>
    <xf numFmtId="0" fontId="25" fillId="2" borderId="0" xfId="0" applyFont="1" applyFill="1" applyAlignment="1">
      <alignment horizontal="left" vertical="center" wrapText="1"/>
    </xf>
    <xf numFmtId="0" fontId="18" fillId="10" borderId="13" xfId="0" applyFont="1" applyFill="1" applyBorder="1" applyAlignment="1">
      <alignment horizontal="left" vertical="center"/>
    </xf>
    <xf numFmtId="0" fontId="18" fillId="10" borderId="10" xfId="0" applyFont="1" applyFill="1" applyBorder="1" applyAlignment="1">
      <alignment horizontal="left"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43" fillId="10" borderId="25" xfId="0" applyFont="1" applyFill="1" applyBorder="1" applyAlignment="1">
      <alignment horizontal="center" vertical="center" wrapText="1"/>
    </xf>
    <xf numFmtId="0" fontId="43" fillId="10" borderId="43" xfId="0" applyFont="1" applyFill="1" applyBorder="1" applyAlignment="1">
      <alignment horizontal="center" vertical="center" wrapText="1"/>
    </xf>
    <xf numFmtId="0" fontId="43" fillId="10" borderId="26" xfId="0"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41" xfId="0" applyFont="1" applyBorder="1" applyAlignment="1">
      <alignment horizontal="left" vertical="center" wrapText="1"/>
    </xf>
    <xf numFmtId="0" fontId="41" fillId="0" borderId="19" xfId="0" applyFont="1" applyBorder="1" applyAlignment="1">
      <alignment horizontal="left" vertical="center" wrapText="1"/>
    </xf>
    <xf numFmtId="0" fontId="43" fillId="16" borderId="17" xfId="0" applyFont="1" applyFill="1" applyBorder="1" applyAlignment="1">
      <alignment horizontal="center" vertical="center" wrapText="1"/>
    </xf>
    <xf numFmtId="0" fontId="43" fillId="16" borderId="1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24" xfId="0" applyFont="1" applyBorder="1" applyAlignment="1">
      <alignment horizontal="left" vertical="center" wrapText="1"/>
    </xf>
    <xf numFmtId="0" fontId="41" fillId="0" borderId="47" xfId="0" applyFont="1" applyBorder="1" applyAlignment="1">
      <alignment horizontal="left" vertical="center" wrapText="1"/>
    </xf>
    <xf numFmtId="0" fontId="8" fillId="3" borderId="52"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11" borderId="52" xfId="0" applyFont="1" applyFill="1" applyBorder="1" applyAlignment="1">
      <alignment horizontal="center" vertical="center" wrapText="1"/>
    </xf>
    <xf numFmtId="0" fontId="8" fillId="11" borderId="50"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 xfId="0" applyFont="1" applyBorder="1" applyAlignment="1">
      <alignment horizontal="left" vertical="center" wrapText="1"/>
    </xf>
    <xf numFmtId="0" fontId="25" fillId="0" borderId="7" xfId="0" applyFont="1" applyBorder="1" applyAlignment="1">
      <alignment horizontal="left" vertical="center" wrapText="1"/>
    </xf>
    <xf numFmtId="0" fontId="43" fillId="16" borderId="39" xfId="0" applyFont="1" applyFill="1" applyBorder="1" applyAlignment="1">
      <alignment horizontal="center" vertical="center" wrapText="1"/>
    </xf>
    <xf numFmtId="0" fontId="43" fillId="16" borderId="21" xfId="0" applyFont="1" applyFill="1" applyBorder="1" applyAlignment="1">
      <alignment horizontal="center" vertical="center" wrapText="1"/>
    </xf>
    <xf numFmtId="0" fontId="43" fillId="16" borderId="33"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6" xfId="0" applyFont="1" applyBorder="1" applyAlignment="1">
      <alignment horizontal="left" vertical="center" wrapText="1"/>
    </xf>
    <xf numFmtId="0" fontId="41" fillId="0" borderId="35" xfId="0" applyFont="1" applyBorder="1" applyAlignment="1">
      <alignment horizontal="left" vertical="center" wrapText="1"/>
    </xf>
    <xf numFmtId="0" fontId="18" fillId="0" borderId="32" xfId="0" applyFont="1" applyBorder="1" applyAlignment="1">
      <alignment horizontal="left" vertical="center" wrapText="1"/>
    </xf>
    <xf numFmtId="0" fontId="18" fillId="0" borderId="24" xfId="0" applyFont="1" applyBorder="1" applyAlignment="1">
      <alignment horizontal="left" vertical="center" wrapText="1"/>
    </xf>
    <xf numFmtId="0" fontId="18" fillId="0" borderId="47" xfId="0" applyFont="1" applyBorder="1" applyAlignment="1">
      <alignment horizontal="left" vertical="center" wrapText="1"/>
    </xf>
    <xf numFmtId="0" fontId="43" fillId="12" borderId="59" xfId="0" applyFont="1" applyFill="1" applyBorder="1" applyAlignment="1">
      <alignment horizontal="center" vertical="center" wrapText="1"/>
    </xf>
    <xf numFmtId="0" fontId="43" fillId="12" borderId="60" xfId="0" applyFont="1" applyFill="1" applyBorder="1" applyAlignment="1">
      <alignment horizontal="center" vertical="center" wrapText="1"/>
    </xf>
    <xf numFmtId="0" fontId="43" fillId="12" borderId="28" xfId="0" applyFont="1" applyFill="1" applyBorder="1" applyAlignment="1">
      <alignment horizontal="center" vertical="center" wrapText="1"/>
    </xf>
    <xf numFmtId="0" fontId="41" fillId="0" borderId="46" xfId="0" applyFont="1" applyBorder="1" applyAlignment="1">
      <alignment horizontal="left" vertical="center" wrapText="1"/>
    </xf>
  </cellXfs>
  <cellStyles count="52">
    <cellStyle name="Hyperlink 2" xfId="12" xr:uid="{00000000-0005-0000-0000-000001000000}"/>
    <cellStyle name="Hyperlink 2 2" xfId="27" xr:uid="{00000000-0005-0000-0000-000002000000}"/>
    <cellStyle name="Hyperlink 3" xfId="8" xr:uid="{00000000-0005-0000-0000-000003000000}"/>
    <cellStyle name="Hyperlink 4" xfId="26" xr:uid="{00000000-0005-0000-0000-000004000000}"/>
    <cellStyle name="Komma" xfId="2" builtinId="3"/>
    <cellStyle name="Komma 2" xfId="9" xr:uid="{00000000-0005-0000-0000-000006000000}"/>
    <cellStyle name="Komma 2 2" xfId="30" xr:uid="{00000000-0005-0000-0000-000007000000}"/>
    <cellStyle name="Komma 2 3" xfId="29" xr:uid="{00000000-0005-0000-0000-000008000000}"/>
    <cellStyle name="Komma 2 4" xfId="40" xr:uid="{4405886F-B355-41FF-A1BE-10D89DA153DA}"/>
    <cellStyle name="Komma 3" xfId="13" xr:uid="{00000000-0005-0000-0000-000009000000}"/>
    <cellStyle name="Komma 3 2" xfId="32" xr:uid="{00000000-0005-0000-0000-00000A000000}"/>
    <cellStyle name="Komma 3 3" xfId="31" xr:uid="{00000000-0005-0000-0000-00000B000000}"/>
    <cellStyle name="Komma 3 4" xfId="42" xr:uid="{42F7E431-08CD-4256-A0B3-3C1B3B668EF3}"/>
    <cellStyle name="Komma 4" xfId="33" xr:uid="{00000000-0005-0000-0000-00000C000000}"/>
    <cellStyle name="Komma 5" xfId="34" xr:uid="{00000000-0005-0000-0000-00000D000000}"/>
    <cellStyle name="Komma 5 2" xfId="35" xr:uid="{00000000-0005-0000-0000-00000E000000}"/>
    <cellStyle name="Komma 6" xfId="28" xr:uid="{00000000-0005-0000-0000-00000F000000}"/>
    <cellStyle name="Komma 6 2" xfId="49" xr:uid="{9E304D29-6E7D-4B5F-B431-4E1433D93C38}"/>
    <cellStyle name="Komma 7" xfId="36" xr:uid="{6CEB8DBC-BBE8-4590-83DE-271459E21705}"/>
    <cellStyle name="Link" xfId="1" builtinId="8"/>
    <cellStyle name="Prozent" xfId="3" builtinId="5"/>
    <cellStyle name="Prozent 2" xfId="22" xr:uid="{00000000-0005-0000-0000-000011000000}"/>
    <cellStyle name="Prozent 2 2" xfId="46" xr:uid="{D935A023-5883-40BE-BAFC-9798231F31EF}"/>
    <cellStyle name="Prozent 3" xfId="14" xr:uid="{00000000-0005-0000-0000-000012000000}"/>
    <cellStyle name="Prozent 4" xfId="6" xr:uid="{00000000-0005-0000-0000-000013000000}"/>
    <cellStyle name="Prozent 4 2" xfId="38" xr:uid="{6AE358F3-0965-4260-8AEF-62ECF8EE24C2}"/>
    <cellStyle name="Standard" xfId="0" builtinId="0"/>
    <cellStyle name="Standard 10" xfId="5" xr:uid="{00000000-0005-0000-0000-000015000000}"/>
    <cellStyle name="Standard 10 2" xfId="37" xr:uid="{BF385366-E99D-4DB1-9FEE-F89EF4B1A782}"/>
    <cellStyle name="Standard 10 2 2" xfId="51" xr:uid="{73561C1D-0B82-4257-96F8-AD8C0DA807AA}"/>
    <cellStyle name="Standard 12" xfId="50" xr:uid="{5E15FA05-37FA-4B4B-B8DF-6A78F2648DAA}"/>
    <cellStyle name="Standard 2" xfId="4" xr:uid="{00000000-0005-0000-0000-000016000000}"/>
    <cellStyle name="Standard 2 2" xfId="18" xr:uid="{00000000-0005-0000-0000-000017000000}"/>
    <cellStyle name="Standard 3" xfId="16" xr:uid="{00000000-0005-0000-0000-000018000000}"/>
    <cellStyle name="Standard 3 2" xfId="43" xr:uid="{15E24CD3-70C7-47F4-87E6-27752934EB14}"/>
    <cellStyle name="Standard 4" xfId="15" xr:uid="{00000000-0005-0000-0000-000019000000}"/>
    <cellStyle name="Standard 4 2" xfId="19" xr:uid="{00000000-0005-0000-0000-00001A000000}"/>
    <cellStyle name="Standard 5" xfId="17" xr:uid="{00000000-0005-0000-0000-00001B000000}"/>
    <cellStyle name="Standard 6" xfId="20" xr:uid="{00000000-0005-0000-0000-00001C000000}"/>
    <cellStyle name="Standard 6 2" xfId="44" xr:uid="{BF109849-4837-45E7-B541-031088031138}"/>
    <cellStyle name="Standard 7" xfId="21" xr:uid="{00000000-0005-0000-0000-00001D000000}"/>
    <cellStyle name="Standard 7 2" xfId="45" xr:uid="{1529643B-1916-4E7A-BC7A-1E898DCB8E23}"/>
    <cellStyle name="Standard 8" xfId="23" xr:uid="{00000000-0005-0000-0000-00001E000000}"/>
    <cellStyle name="Standard 8 2" xfId="24" xr:uid="{00000000-0005-0000-0000-00001F000000}"/>
    <cellStyle name="Standard 8 2 2" xfId="48" xr:uid="{A4C54467-BCBA-492F-B2A1-0E7BF3E7D96B}"/>
    <cellStyle name="Standard 8 3" xfId="47" xr:uid="{84A6BC5B-7130-4920-BFBC-2D6475D78BDA}"/>
    <cellStyle name="Standard 9" xfId="11" xr:uid="{00000000-0005-0000-0000-000020000000}"/>
    <cellStyle name="Standard 9 2" xfId="25" xr:uid="{00000000-0005-0000-0000-000021000000}"/>
    <cellStyle name="Währung 2" xfId="10" xr:uid="{00000000-0005-0000-0000-000022000000}"/>
    <cellStyle name="Währung 2 2" xfId="41" xr:uid="{7E37B8D2-34B3-4519-B5E3-110868E788D9}"/>
    <cellStyle name="Währung 3" xfId="7" xr:uid="{00000000-0005-0000-0000-000023000000}"/>
    <cellStyle name="Währung 3 2" xfId="39" xr:uid="{C89C22AD-C38A-4F0E-B916-F4D0173D6F5C}"/>
  </cellStyles>
  <dxfs count="2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C000"/>
        </patternFill>
      </fill>
    </dxf>
    <dxf>
      <fill>
        <patternFill>
          <bgColor rgb="FF92D050"/>
        </patternFill>
      </fill>
    </dxf>
    <dxf>
      <fill>
        <patternFill>
          <bgColor rgb="FFFFC000"/>
        </patternFill>
      </fill>
    </dxf>
    <dxf>
      <fill>
        <patternFill>
          <bgColor rgb="FF92D050"/>
        </patternFill>
      </fill>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family val="2"/>
        <scheme val="none"/>
      </font>
      <fill>
        <patternFill patternType="solid">
          <fgColor indexed="64"/>
          <bgColor rgb="FFC0C0C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font>
        <b/>
        <i val="0"/>
        <strike val="0"/>
        <condense val="0"/>
        <extend val="0"/>
        <outline val="0"/>
        <shadow val="0"/>
        <u val="none"/>
        <vertAlign val="baseline"/>
        <sz val="10"/>
        <color theme="1"/>
        <name val="Verdana"/>
        <family val="2"/>
        <scheme val="none"/>
      </font>
      <fill>
        <patternFill patternType="solid">
          <fgColor indexed="64"/>
          <bgColor rgb="FFC0C0C0"/>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
      <fill>
        <patternFill>
          <bgColor rgb="FFFFFFD5"/>
        </patternFill>
      </fill>
    </dxf>
    <dxf>
      <fill>
        <patternFill>
          <bgColor rgb="FFFFFF99"/>
        </patternFill>
      </fill>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s>
  <tableStyles count="1" defaultTableStyle="TableStyleMedium9" defaultPivotStyle="PivotStyleLight16">
    <tableStyle name="Tabellenformat 1" pivot="0" count="4" xr9:uid="{1BF864D2-4AD1-4E42-9C59-C03E0CE1078A}">
      <tableStyleElement type="headerRow" dxfId="24"/>
      <tableStyleElement type="firstColumn" dxfId="23"/>
      <tableStyleElement type="firstRowStripe" dxfId="22"/>
      <tableStyleElement type="secondRowStripe" dxfId="21"/>
    </tableStyle>
  </tableStyles>
  <colors>
    <mruColors>
      <color rgb="FFFFFF99"/>
      <color rgb="FFCCFFCC"/>
      <color rgb="FFFAFCA6"/>
      <color rgb="FF0DC9B3"/>
      <color rgb="FF1F3864"/>
      <color rgb="FFC0C0C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a:t>THG-Emissionen je Scope</a:t>
            </a:r>
          </a:p>
        </c:rich>
      </c:tx>
      <c:overlay val="0"/>
    </c:title>
    <c:autoTitleDeleted val="0"/>
    <c:plotArea>
      <c:layout/>
      <c:barChart>
        <c:barDir val="col"/>
        <c:grouping val="clustered"/>
        <c:varyColors val="0"/>
        <c:ser>
          <c:idx val="0"/>
          <c:order val="0"/>
          <c:tx>
            <c:strRef>
              <c:f>'THG-Bilanz'!$B$107:$C$107</c:f>
              <c:strCache>
                <c:ptCount val="2"/>
                <c:pt idx="0">
                  <c:v>Summe Emissionen Scope 1 [in kg CO2e]</c:v>
                </c:pt>
              </c:strCache>
            </c:strRef>
          </c:tx>
          <c:invertIfNegative val="0"/>
          <c:cat>
            <c:numRef>
              <c:f>'THG-Bilanz'!$L$106:$Q$106</c:f>
              <c:numCache>
                <c:formatCode>General</c:formatCode>
                <c:ptCount val="6"/>
                <c:pt idx="0">
                  <c:v>2020</c:v>
                </c:pt>
                <c:pt idx="1">
                  <c:v>2021</c:v>
                </c:pt>
                <c:pt idx="2">
                  <c:v>2022</c:v>
                </c:pt>
                <c:pt idx="3">
                  <c:v>2023</c:v>
                </c:pt>
                <c:pt idx="4">
                  <c:v>2024</c:v>
                </c:pt>
                <c:pt idx="5">
                  <c:v>2025</c:v>
                </c:pt>
              </c:numCache>
            </c:numRef>
          </c:cat>
          <c:val>
            <c:numRef>
              <c:f>'THG-Bilanz'!$L$107:$Q$107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16F-4A29-85A1-350045FD515C}"/>
            </c:ext>
          </c:extLst>
        </c:ser>
        <c:ser>
          <c:idx val="1"/>
          <c:order val="1"/>
          <c:tx>
            <c:strRef>
              <c:f>'THG-Bilanz'!$B$108:$C$108</c:f>
              <c:strCache>
                <c:ptCount val="2"/>
                <c:pt idx="0">
                  <c:v>Summe Emissionen Scope 2 [in kg CO2e]</c:v>
                </c:pt>
              </c:strCache>
            </c:strRef>
          </c:tx>
          <c:invertIfNegative val="0"/>
          <c:cat>
            <c:numRef>
              <c:f>'THG-Bilanz'!$L$106:$Q$106</c:f>
              <c:numCache>
                <c:formatCode>General</c:formatCode>
                <c:ptCount val="6"/>
                <c:pt idx="0">
                  <c:v>2020</c:v>
                </c:pt>
                <c:pt idx="1">
                  <c:v>2021</c:v>
                </c:pt>
                <c:pt idx="2">
                  <c:v>2022</c:v>
                </c:pt>
                <c:pt idx="3">
                  <c:v>2023</c:v>
                </c:pt>
                <c:pt idx="4">
                  <c:v>2024</c:v>
                </c:pt>
                <c:pt idx="5">
                  <c:v>2025</c:v>
                </c:pt>
              </c:numCache>
            </c:numRef>
          </c:cat>
          <c:val>
            <c:numRef>
              <c:f>'THG-Bilanz'!$L$108:$Q$108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16F-4A29-85A1-350045FD515C}"/>
            </c:ext>
          </c:extLst>
        </c:ser>
        <c:ser>
          <c:idx val="2"/>
          <c:order val="2"/>
          <c:tx>
            <c:strRef>
              <c:f>'THG-Bilanz'!$B$109:$C$109</c:f>
              <c:strCache>
                <c:ptCount val="2"/>
                <c:pt idx="0">
                  <c:v>Summe Emissionen Scope 3 [in kg CO2e]</c:v>
                </c:pt>
              </c:strCache>
            </c:strRef>
          </c:tx>
          <c:invertIfNegative val="0"/>
          <c:cat>
            <c:numRef>
              <c:f>'THG-Bilanz'!$L$106:$Q$106</c:f>
              <c:numCache>
                <c:formatCode>General</c:formatCode>
                <c:ptCount val="6"/>
                <c:pt idx="0">
                  <c:v>2020</c:v>
                </c:pt>
                <c:pt idx="1">
                  <c:v>2021</c:v>
                </c:pt>
                <c:pt idx="2">
                  <c:v>2022</c:v>
                </c:pt>
                <c:pt idx="3">
                  <c:v>2023</c:v>
                </c:pt>
                <c:pt idx="4">
                  <c:v>2024</c:v>
                </c:pt>
                <c:pt idx="5">
                  <c:v>2025</c:v>
                </c:pt>
              </c:numCache>
            </c:numRef>
          </c:cat>
          <c:val>
            <c:numRef>
              <c:f>'THG-Bilanz'!$L$109:$Q$109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16F-4A29-85A1-350045FD515C}"/>
            </c:ext>
          </c:extLst>
        </c:ser>
        <c:dLbls>
          <c:showLegendKey val="0"/>
          <c:showVal val="0"/>
          <c:showCatName val="0"/>
          <c:showSerName val="0"/>
          <c:showPercent val="0"/>
          <c:showBubbleSize val="0"/>
        </c:dLbls>
        <c:gapWidth val="150"/>
        <c:axId val="64856832"/>
        <c:axId val="64858368"/>
      </c:barChart>
      <c:catAx>
        <c:axId val="64856832"/>
        <c:scaling>
          <c:orientation val="minMax"/>
        </c:scaling>
        <c:delete val="0"/>
        <c:axPos val="b"/>
        <c:numFmt formatCode="General" sourceLinked="1"/>
        <c:majorTickMark val="none"/>
        <c:minorTickMark val="none"/>
        <c:tickLblPos val="nextTo"/>
        <c:crossAx val="64858368"/>
        <c:crosses val="autoZero"/>
        <c:auto val="1"/>
        <c:lblAlgn val="ctr"/>
        <c:lblOffset val="100"/>
        <c:noMultiLvlLbl val="0"/>
      </c:catAx>
      <c:valAx>
        <c:axId val="64858368"/>
        <c:scaling>
          <c:orientation val="minMax"/>
        </c:scaling>
        <c:delete val="0"/>
        <c:axPos val="l"/>
        <c:majorGridlines/>
        <c:numFmt formatCode="#,##0.00" sourceLinked="1"/>
        <c:majorTickMark val="none"/>
        <c:minorTickMark val="none"/>
        <c:tickLblPos val="nextTo"/>
        <c:crossAx val="64856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Entwicklung THG-Emissionen [in kg CO</a:t>
            </a:r>
            <a:r>
              <a:rPr lang="en-US" baseline="-25000"/>
              <a:t>2</a:t>
            </a:r>
            <a:r>
              <a:rPr lang="en-US"/>
              <a:t>e]</a:t>
            </a:r>
          </a:p>
        </c:rich>
      </c:tx>
      <c:overlay val="0"/>
    </c:title>
    <c:autoTitleDeleted val="0"/>
    <c:plotArea>
      <c:layout/>
      <c:areaChart>
        <c:grouping val="standard"/>
        <c:varyColors val="0"/>
        <c:ser>
          <c:idx val="0"/>
          <c:order val="0"/>
          <c:tx>
            <c:strRef>
              <c:f>'THG-Bilanz'!$B$110:$C$110</c:f>
              <c:strCache>
                <c:ptCount val="2"/>
                <c:pt idx="0">
                  <c:v>Summe der gesamten THG-Emissionen</c:v>
                </c:pt>
              </c:strCache>
            </c:strRef>
          </c:tx>
          <c:cat>
            <c:numRef>
              <c:f>'THG-Bilanz'!$L$106:$Q$106</c:f>
              <c:numCache>
                <c:formatCode>General</c:formatCode>
                <c:ptCount val="6"/>
                <c:pt idx="0">
                  <c:v>2020</c:v>
                </c:pt>
                <c:pt idx="1">
                  <c:v>2021</c:v>
                </c:pt>
                <c:pt idx="2">
                  <c:v>2022</c:v>
                </c:pt>
                <c:pt idx="3">
                  <c:v>2023</c:v>
                </c:pt>
                <c:pt idx="4">
                  <c:v>2024</c:v>
                </c:pt>
                <c:pt idx="5">
                  <c:v>2025</c:v>
                </c:pt>
              </c:numCache>
            </c:numRef>
          </c:cat>
          <c:val>
            <c:numRef>
              <c:f>'THG-Bilanz'!$L$110:$Q$110</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33-4EB1-B868-C38B02562424}"/>
            </c:ext>
          </c:extLst>
        </c:ser>
        <c:dLbls>
          <c:showLegendKey val="0"/>
          <c:showVal val="0"/>
          <c:showCatName val="0"/>
          <c:showSerName val="0"/>
          <c:showPercent val="0"/>
          <c:showBubbleSize val="0"/>
        </c:dLbls>
        <c:axId val="65321216"/>
        <c:axId val="65323008"/>
      </c:areaChart>
      <c:catAx>
        <c:axId val="65321216"/>
        <c:scaling>
          <c:orientation val="minMax"/>
        </c:scaling>
        <c:delete val="0"/>
        <c:axPos val="b"/>
        <c:numFmt formatCode="General" sourceLinked="1"/>
        <c:majorTickMark val="out"/>
        <c:minorTickMark val="none"/>
        <c:tickLblPos val="nextTo"/>
        <c:crossAx val="65323008"/>
        <c:crosses val="autoZero"/>
        <c:auto val="1"/>
        <c:lblAlgn val="ctr"/>
        <c:lblOffset val="100"/>
        <c:noMultiLvlLbl val="0"/>
      </c:catAx>
      <c:valAx>
        <c:axId val="65323008"/>
        <c:scaling>
          <c:orientation val="minMax"/>
        </c:scaling>
        <c:delete val="0"/>
        <c:axPos val="l"/>
        <c:majorGridlines/>
        <c:numFmt formatCode="#,##0.00" sourceLinked="1"/>
        <c:majorTickMark val="out"/>
        <c:minorTickMark val="none"/>
        <c:tickLblPos val="nextTo"/>
        <c:crossAx val="65321216"/>
        <c:crosses val="autoZero"/>
        <c:crossBetween val="midCat"/>
      </c:valAx>
    </c:plotArea>
    <c:legend>
      <c:legendPos val="r"/>
      <c:overlay val="0"/>
    </c:legend>
    <c:plotVisOnly val="1"/>
    <c:dispBlanksAs val="zero"/>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1 2020</a:t>
            </a:r>
          </a:p>
        </c:rich>
      </c:tx>
      <c:overlay val="0"/>
    </c:title>
    <c:autoTitleDeleted val="0"/>
    <c:plotArea>
      <c:layout/>
      <c:pieChart>
        <c:varyColors val="1"/>
        <c:ser>
          <c:idx val="1"/>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'THG-Bilanz'!$L$149:$L$153</c:f>
              <c:strCache>
                <c:ptCount val="5"/>
                <c:pt idx="0">
                  <c:v>Heizöl</c:v>
                </c:pt>
                <c:pt idx="1">
                  <c:v>Erdgas</c:v>
                </c:pt>
                <c:pt idx="2">
                  <c:v>Summe Prozessenergie</c:v>
                </c:pt>
                <c:pt idx="3">
                  <c:v>Summe Kraftstoffe </c:v>
                </c:pt>
                <c:pt idx="4">
                  <c:v>Summe Kältemittelemissionen</c:v>
                </c:pt>
              </c:strCache>
            </c:strRef>
          </c:cat>
          <c:val>
            <c:numRef>
              <c:f>'THG-Bilanz'!$M$149:$M$153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C943-4A0F-90F7-A02E136C795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und Entwicklung Scope 2</a:t>
            </a:r>
          </a:p>
        </c:rich>
      </c:tx>
      <c:overlay val="0"/>
    </c:title>
    <c:autoTitleDeleted val="0"/>
    <c:plotArea>
      <c:layout/>
      <c:barChart>
        <c:barDir val="col"/>
        <c:grouping val="clustered"/>
        <c:varyColors val="0"/>
        <c:ser>
          <c:idx val="0"/>
          <c:order val="0"/>
          <c:tx>
            <c:strRef>
              <c:f>'THG-Bilanz'!$B$37:$C$37</c:f>
              <c:strCache>
                <c:ptCount val="2"/>
                <c:pt idx="0">
                  <c:v>Strom (konventionell)</c:v>
                </c:pt>
                <c:pt idx="1">
                  <c:v>Markt-basierter Ansatz*</c:v>
                </c:pt>
              </c:strCache>
            </c:strRef>
          </c:tx>
          <c:invertIfNegative val="0"/>
          <c:cat>
            <c:numRef>
              <c:f>'THG-Bilanz'!$L$12:$Q$12</c:f>
              <c:numCache>
                <c:formatCode>0</c:formatCode>
                <c:ptCount val="6"/>
                <c:pt idx="0" formatCode="General">
                  <c:v>2020</c:v>
                </c:pt>
                <c:pt idx="1">
                  <c:v>2021</c:v>
                </c:pt>
                <c:pt idx="2">
                  <c:v>2022</c:v>
                </c:pt>
                <c:pt idx="3">
                  <c:v>2023</c:v>
                </c:pt>
                <c:pt idx="4">
                  <c:v>2024</c:v>
                </c:pt>
                <c:pt idx="5">
                  <c:v>2025</c:v>
                </c:pt>
              </c:numCache>
            </c:numRef>
          </c:cat>
          <c:val>
            <c:numRef>
              <c:f>'THG-Bilanz'!$L$37:$Q$37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82-488C-9A05-5D7F45CB594D}"/>
            </c:ext>
          </c:extLst>
        </c:ser>
        <c:ser>
          <c:idx val="1"/>
          <c:order val="1"/>
          <c:tx>
            <c:strRef>
              <c:f>'THG-Bilanz'!$B$39:$C$39</c:f>
              <c:strCache>
                <c:ptCount val="2"/>
                <c:pt idx="0">
                  <c:v>Fernwärme (inkl. Vorkette)</c:v>
                </c:pt>
                <c:pt idx="1">
                  <c:v>Location-based Approach</c:v>
                </c:pt>
              </c:strCache>
            </c:strRef>
          </c:tx>
          <c:invertIfNegative val="0"/>
          <c:cat>
            <c:numRef>
              <c:f>'THG-Bilanz'!$L$12:$Q$12</c:f>
              <c:numCache>
                <c:formatCode>0</c:formatCode>
                <c:ptCount val="6"/>
                <c:pt idx="0" formatCode="General">
                  <c:v>2020</c:v>
                </c:pt>
                <c:pt idx="1">
                  <c:v>2021</c:v>
                </c:pt>
                <c:pt idx="2">
                  <c:v>2022</c:v>
                </c:pt>
                <c:pt idx="3">
                  <c:v>2023</c:v>
                </c:pt>
                <c:pt idx="4">
                  <c:v>2024</c:v>
                </c:pt>
                <c:pt idx="5">
                  <c:v>2025</c:v>
                </c:pt>
              </c:numCache>
            </c:numRef>
          </c:cat>
          <c:val>
            <c:numRef>
              <c:f>'THG-Bilanz'!$L$39:$Q$39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82-488C-9A05-5D7F45CB594D}"/>
            </c:ext>
          </c:extLst>
        </c:ser>
        <c:dLbls>
          <c:showLegendKey val="0"/>
          <c:showVal val="0"/>
          <c:showCatName val="0"/>
          <c:showSerName val="0"/>
          <c:showPercent val="0"/>
          <c:showBubbleSize val="0"/>
        </c:dLbls>
        <c:gapWidth val="150"/>
        <c:axId val="65432960"/>
        <c:axId val="65438848"/>
      </c:barChart>
      <c:catAx>
        <c:axId val="65432960"/>
        <c:scaling>
          <c:orientation val="minMax"/>
        </c:scaling>
        <c:delete val="0"/>
        <c:axPos val="b"/>
        <c:numFmt formatCode="General" sourceLinked="1"/>
        <c:majorTickMark val="none"/>
        <c:minorTickMark val="none"/>
        <c:tickLblPos val="nextTo"/>
        <c:crossAx val="65438848"/>
        <c:crosses val="autoZero"/>
        <c:auto val="1"/>
        <c:lblAlgn val="ctr"/>
        <c:lblOffset val="100"/>
        <c:noMultiLvlLbl val="0"/>
      </c:catAx>
      <c:valAx>
        <c:axId val="65438848"/>
        <c:scaling>
          <c:orientation val="minMax"/>
        </c:scaling>
        <c:delete val="0"/>
        <c:axPos val="l"/>
        <c:majorGridlines/>
        <c:numFmt formatCode="#,##0.00" sourceLinked="1"/>
        <c:majorTickMark val="none"/>
        <c:minorTickMark val="none"/>
        <c:tickLblPos val="nextTo"/>
        <c:crossAx val="654329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2020</a:t>
            </a:r>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'THG-Bilanz'!$M$215:$M$221</c15:sqref>
                  </c15:fullRef>
                </c:ext>
              </c:extLst>
              <c:f>'THG-Bilanz'!$M$216:$M$221</c:f>
              <c:strCache>
                <c:ptCount val="6"/>
                <c:pt idx="0">
                  <c:v>Energie- und Brennstoffbezogene Vorkettenemissionen</c:v>
                </c:pt>
                <c:pt idx="1">
                  <c:v>Wasser</c:v>
                </c:pt>
                <c:pt idx="2">
                  <c:v>Abfall</c:v>
                </c:pt>
                <c:pt idx="3">
                  <c:v>Bezogene Güter</c:v>
                </c:pt>
                <c:pt idx="4">
                  <c:v>Dienstreisen</c:v>
                </c:pt>
                <c:pt idx="5">
                  <c:v>Pendleremissionen</c:v>
                </c:pt>
              </c:strCache>
            </c:strRef>
          </c:cat>
          <c:val>
            <c:numRef>
              <c:extLst>
                <c:ext xmlns:c15="http://schemas.microsoft.com/office/drawing/2012/chart" uri="{02D57815-91ED-43cb-92C2-25804820EDAC}">
                  <c15:fullRef>
                    <c15:sqref>'THG-Bilanz'!$N$215:$N$221</c15:sqref>
                  </c15:fullRef>
                </c:ext>
              </c:extLst>
              <c:f>'THG-Bilanz'!$N$216:$N$221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1FA-4365-991A-3797BCD9EE46}"/>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2021</a:t>
            </a:r>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'THG-Bilanz'!$M$215:$M$221</c15:sqref>
                  </c15:fullRef>
                </c:ext>
              </c:extLst>
              <c:f>'THG-Bilanz'!$M$216:$M$221</c:f>
              <c:strCache>
                <c:ptCount val="6"/>
                <c:pt idx="0">
                  <c:v>Energie- und Brennstoffbezogene Vorkettenemissionen</c:v>
                </c:pt>
                <c:pt idx="1">
                  <c:v>Wasser</c:v>
                </c:pt>
                <c:pt idx="2">
                  <c:v>Abfall</c:v>
                </c:pt>
                <c:pt idx="3">
                  <c:v>Bezogene Güter</c:v>
                </c:pt>
                <c:pt idx="4">
                  <c:v>Dienstreisen</c:v>
                </c:pt>
                <c:pt idx="5">
                  <c:v>Pendleremissionen</c:v>
                </c:pt>
              </c:strCache>
            </c:strRef>
          </c:cat>
          <c:val>
            <c:numRef>
              <c:extLst>
                <c:ext xmlns:c15="http://schemas.microsoft.com/office/drawing/2012/chart" uri="{02D57815-91ED-43cb-92C2-25804820EDAC}">
                  <c15:fullRef>
                    <c15:sqref>'THG-Bilanz'!$O$215:$O$221</c15:sqref>
                  </c15:fullRef>
                </c:ext>
              </c:extLst>
              <c:f>'THG-Bilanz'!$O$216:$O$221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E29-4FC0-9368-67533D3EB605}"/>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2020</a:t>
            </a:r>
          </a:p>
        </c:rich>
      </c:tx>
      <c:overlay val="0"/>
    </c:title>
    <c:autoTitleDeleted val="0"/>
    <c:plotArea>
      <c:layout/>
      <c:barChart>
        <c:barDir val="col"/>
        <c:grouping val="clustered"/>
        <c:varyColors val="0"/>
        <c:ser>
          <c:idx val="0"/>
          <c:order val="0"/>
          <c:tx>
            <c:strRef>
              <c:f>'THG-Bilanz'!$M$216</c:f>
              <c:strCache>
                <c:ptCount val="1"/>
                <c:pt idx="0">
                  <c:v>Energie- und Brennstoffbezogene Vorkettenemissionen</c:v>
                </c:pt>
              </c:strCache>
            </c:strRef>
          </c:tx>
          <c:invertIfNegative val="0"/>
          <c:val>
            <c:numRef>
              <c:f>'THG-Bilanz'!$N$216</c:f>
              <c:numCache>
                <c:formatCode>0.00</c:formatCode>
                <c:ptCount val="1"/>
                <c:pt idx="0">
                  <c:v>0</c:v>
                </c:pt>
              </c:numCache>
            </c:numRef>
          </c:val>
          <c:extLst xmlns:c15="http://schemas.microsoft.com/office/drawing/2012/chart">
            <c:ext xmlns:c16="http://schemas.microsoft.com/office/drawing/2014/chart" uri="{C3380CC4-5D6E-409C-BE32-E72D297353CC}">
              <c16:uniqueId val="{00000000-A3E3-412A-A4EB-381886E62352}"/>
            </c:ext>
          </c:extLst>
        </c:ser>
        <c:ser>
          <c:idx val="2"/>
          <c:order val="1"/>
          <c:tx>
            <c:strRef>
              <c:f>'THG-Bilanz'!$M$217</c:f>
              <c:strCache>
                <c:ptCount val="1"/>
                <c:pt idx="0">
                  <c:v>Wasser</c:v>
                </c:pt>
              </c:strCache>
            </c:strRef>
          </c:tx>
          <c:invertIfNegative val="0"/>
          <c:val>
            <c:numRef>
              <c:f>'THG-Bilanz'!$N$217</c:f>
              <c:numCache>
                <c:formatCode>0.00</c:formatCode>
                <c:ptCount val="1"/>
                <c:pt idx="0">
                  <c:v>0</c:v>
                </c:pt>
              </c:numCache>
            </c:numRef>
          </c:val>
          <c:extLst>
            <c:ext xmlns:c16="http://schemas.microsoft.com/office/drawing/2014/chart" uri="{C3380CC4-5D6E-409C-BE32-E72D297353CC}">
              <c16:uniqueId val="{00000003-A3E3-412A-A4EB-381886E62352}"/>
            </c:ext>
          </c:extLst>
        </c:ser>
        <c:ser>
          <c:idx val="3"/>
          <c:order val="2"/>
          <c:tx>
            <c:strRef>
              <c:f>'THG-Bilanz'!$M$218</c:f>
              <c:strCache>
                <c:ptCount val="1"/>
                <c:pt idx="0">
                  <c:v>Abfall</c:v>
                </c:pt>
              </c:strCache>
            </c:strRef>
          </c:tx>
          <c:invertIfNegative val="0"/>
          <c:val>
            <c:numRef>
              <c:f>'THG-Bilanz'!$N$218</c:f>
              <c:numCache>
                <c:formatCode>0.00</c:formatCode>
                <c:ptCount val="1"/>
                <c:pt idx="0">
                  <c:v>0</c:v>
                </c:pt>
              </c:numCache>
            </c:numRef>
          </c:val>
          <c:extLst>
            <c:ext xmlns:c16="http://schemas.microsoft.com/office/drawing/2014/chart" uri="{C3380CC4-5D6E-409C-BE32-E72D297353CC}">
              <c16:uniqueId val="{00000004-A3E3-412A-A4EB-381886E62352}"/>
            </c:ext>
          </c:extLst>
        </c:ser>
        <c:ser>
          <c:idx val="4"/>
          <c:order val="3"/>
          <c:tx>
            <c:strRef>
              <c:f>'THG-Bilanz'!$M$219</c:f>
              <c:strCache>
                <c:ptCount val="1"/>
                <c:pt idx="0">
                  <c:v>Bezogene Güter</c:v>
                </c:pt>
              </c:strCache>
            </c:strRef>
          </c:tx>
          <c:invertIfNegative val="0"/>
          <c:val>
            <c:numRef>
              <c:f>'THG-Bilanz'!$N$219</c:f>
              <c:numCache>
                <c:formatCode>0.00</c:formatCode>
                <c:ptCount val="1"/>
                <c:pt idx="0">
                  <c:v>0</c:v>
                </c:pt>
              </c:numCache>
            </c:numRef>
          </c:val>
          <c:extLst>
            <c:ext xmlns:c16="http://schemas.microsoft.com/office/drawing/2014/chart" uri="{C3380CC4-5D6E-409C-BE32-E72D297353CC}">
              <c16:uniqueId val="{00000005-A3E3-412A-A4EB-381886E62352}"/>
            </c:ext>
          </c:extLst>
        </c:ser>
        <c:ser>
          <c:idx val="5"/>
          <c:order val="4"/>
          <c:tx>
            <c:strRef>
              <c:f>'THG-Bilanz'!$M$220</c:f>
              <c:strCache>
                <c:ptCount val="1"/>
                <c:pt idx="0">
                  <c:v>Dienstreisen</c:v>
                </c:pt>
              </c:strCache>
            </c:strRef>
          </c:tx>
          <c:invertIfNegative val="0"/>
          <c:val>
            <c:numRef>
              <c:f>'THG-Bilanz'!$N$220</c:f>
              <c:numCache>
                <c:formatCode>0.00</c:formatCode>
                <c:ptCount val="1"/>
                <c:pt idx="0">
                  <c:v>0</c:v>
                </c:pt>
              </c:numCache>
            </c:numRef>
          </c:val>
          <c:extLst>
            <c:ext xmlns:c16="http://schemas.microsoft.com/office/drawing/2014/chart" uri="{C3380CC4-5D6E-409C-BE32-E72D297353CC}">
              <c16:uniqueId val="{00000006-A3E3-412A-A4EB-381886E62352}"/>
            </c:ext>
          </c:extLst>
        </c:ser>
        <c:ser>
          <c:idx val="6"/>
          <c:order val="5"/>
          <c:tx>
            <c:strRef>
              <c:f>'THG-Bilanz'!$M$221</c:f>
              <c:strCache>
                <c:ptCount val="1"/>
                <c:pt idx="0">
                  <c:v>Pendleremissionen</c:v>
                </c:pt>
              </c:strCache>
            </c:strRef>
          </c:tx>
          <c:invertIfNegative val="0"/>
          <c:val>
            <c:numRef>
              <c:f>'THG-Bilanz'!$N$221</c:f>
              <c:numCache>
                <c:formatCode>0.00</c:formatCode>
                <c:ptCount val="1"/>
                <c:pt idx="0">
                  <c:v>0</c:v>
                </c:pt>
              </c:numCache>
            </c:numRef>
          </c:val>
          <c:extLst>
            <c:ext xmlns:c16="http://schemas.microsoft.com/office/drawing/2014/chart" uri="{C3380CC4-5D6E-409C-BE32-E72D297353CC}">
              <c16:uniqueId val="{00000007-A3E3-412A-A4EB-381886E62352}"/>
            </c:ext>
          </c:extLst>
        </c:ser>
        <c:dLbls>
          <c:showLegendKey val="0"/>
          <c:showVal val="0"/>
          <c:showCatName val="0"/>
          <c:showSerName val="0"/>
          <c:showPercent val="0"/>
          <c:showBubbleSize val="0"/>
        </c:dLbls>
        <c:gapWidth val="100"/>
        <c:axId val="665031544"/>
        <c:axId val="665018424"/>
        <c:extLst/>
      </c:barChart>
      <c:catAx>
        <c:axId val="665031544"/>
        <c:scaling>
          <c:orientation val="minMax"/>
        </c:scaling>
        <c:delete val="0"/>
        <c:axPos val="b"/>
        <c:majorTickMark val="out"/>
        <c:minorTickMark val="none"/>
        <c:tickLblPos val="nextTo"/>
        <c:crossAx val="665018424"/>
        <c:crosses val="autoZero"/>
        <c:auto val="1"/>
        <c:lblAlgn val="ctr"/>
        <c:lblOffset val="100"/>
        <c:noMultiLvlLbl val="0"/>
      </c:catAx>
      <c:valAx>
        <c:axId val="665018424"/>
        <c:scaling>
          <c:orientation val="minMax"/>
        </c:scaling>
        <c:delete val="0"/>
        <c:axPos val="l"/>
        <c:majorGridlines/>
        <c:numFmt formatCode="0.00" sourceLinked="1"/>
        <c:majorTickMark val="out"/>
        <c:minorTickMark val="none"/>
        <c:tickLblPos val="nextTo"/>
        <c:crossAx val="665031544"/>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Verteilung Scope 3 2021</a:t>
            </a:r>
          </a:p>
        </c:rich>
      </c:tx>
      <c:overlay val="0"/>
    </c:title>
    <c:autoTitleDeleted val="0"/>
    <c:plotArea>
      <c:layout/>
      <c:barChart>
        <c:barDir val="col"/>
        <c:grouping val="clustered"/>
        <c:varyColors val="0"/>
        <c:ser>
          <c:idx val="0"/>
          <c:order val="0"/>
          <c:tx>
            <c:strRef>
              <c:f>'THG-Bilanz'!$M$216</c:f>
              <c:strCache>
                <c:ptCount val="1"/>
                <c:pt idx="0">
                  <c:v>Energie- und Brennstoffbezogene Vorkettenemissionen</c:v>
                </c:pt>
              </c:strCache>
            </c:strRef>
          </c:tx>
          <c:invertIfNegative val="0"/>
          <c:val>
            <c:numRef>
              <c:f>'THG-Bilanz'!$O$216</c:f>
              <c:numCache>
                <c:formatCode>0.00</c:formatCode>
                <c:ptCount val="1"/>
                <c:pt idx="0">
                  <c:v>0</c:v>
                </c:pt>
              </c:numCache>
            </c:numRef>
          </c:val>
          <c:extLst xmlns:c15="http://schemas.microsoft.com/office/drawing/2012/chart">
            <c:ext xmlns:c16="http://schemas.microsoft.com/office/drawing/2014/chart" uri="{C3380CC4-5D6E-409C-BE32-E72D297353CC}">
              <c16:uniqueId val="{00000000-1CBD-4A6A-8A03-DA2EF360DB74}"/>
            </c:ext>
          </c:extLst>
        </c:ser>
        <c:ser>
          <c:idx val="2"/>
          <c:order val="1"/>
          <c:tx>
            <c:strRef>
              <c:f>'THG-Bilanz'!$M$217</c:f>
              <c:strCache>
                <c:ptCount val="1"/>
                <c:pt idx="0">
                  <c:v>Wasser</c:v>
                </c:pt>
              </c:strCache>
            </c:strRef>
          </c:tx>
          <c:invertIfNegative val="0"/>
          <c:val>
            <c:numRef>
              <c:f>'THG-Bilanz'!$O$217</c:f>
              <c:numCache>
                <c:formatCode>0.00</c:formatCode>
                <c:ptCount val="1"/>
                <c:pt idx="0">
                  <c:v>0</c:v>
                </c:pt>
              </c:numCache>
            </c:numRef>
          </c:val>
          <c:extLst>
            <c:ext xmlns:c16="http://schemas.microsoft.com/office/drawing/2014/chart" uri="{C3380CC4-5D6E-409C-BE32-E72D297353CC}">
              <c16:uniqueId val="{00000002-1CBD-4A6A-8A03-DA2EF360DB74}"/>
            </c:ext>
          </c:extLst>
        </c:ser>
        <c:ser>
          <c:idx val="3"/>
          <c:order val="2"/>
          <c:tx>
            <c:strRef>
              <c:f>'THG-Bilanz'!$M$218</c:f>
              <c:strCache>
                <c:ptCount val="1"/>
                <c:pt idx="0">
                  <c:v>Abfall</c:v>
                </c:pt>
              </c:strCache>
            </c:strRef>
          </c:tx>
          <c:invertIfNegative val="0"/>
          <c:val>
            <c:numRef>
              <c:f>'THG-Bilanz'!$O$218</c:f>
              <c:numCache>
                <c:formatCode>0.00</c:formatCode>
                <c:ptCount val="1"/>
                <c:pt idx="0">
                  <c:v>0</c:v>
                </c:pt>
              </c:numCache>
            </c:numRef>
          </c:val>
          <c:extLst>
            <c:ext xmlns:c16="http://schemas.microsoft.com/office/drawing/2014/chart" uri="{C3380CC4-5D6E-409C-BE32-E72D297353CC}">
              <c16:uniqueId val="{00000003-1CBD-4A6A-8A03-DA2EF360DB74}"/>
            </c:ext>
          </c:extLst>
        </c:ser>
        <c:ser>
          <c:idx val="4"/>
          <c:order val="3"/>
          <c:tx>
            <c:strRef>
              <c:f>'THG-Bilanz'!$M$219</c:f>
              <c:strCache>
                <c:ptCount val="1"/>
                <c:pt idx="0">
                  <c:v>Bezogene Güter</c:v>
                </c:pt>
              </c:strCache>
            </c:strRef>
          </c:tx>
          <c:invertIfNegative val="0"/>
          <c:val>
            <c:numRef>
              <c:f>'THG-Bilanz'!$O$219</c:f>
              <c:numCache>
                <c:formatCode>0.00</c:formatCode>
                <c:ptCount val="1"/>
                <c:pt idx="0">
                  <c:v>0</c:v>
                </c:pt>
              </c:numCache>
            </c:numRef>
          </c:val>
          <c:extLst>
            <c:ext xmlns:c16="http://schemas.microsoft.com/office/drawing/2014/chart" uri="{C3380CC4-5D6E-409C-BE32-E72D297353CC}">
              <c16:uniqueId val="{00000004-1CBD-4A6A-8A03-DA2EF360DB74}"/>
            </c:ext>
          </c:extLst>
        </c:ser>
        <c:ser>
          <c:idx val="5"/>
          <c:order val="4"/>
          <c:tx>
            <c:strRef>
              <c:f>'THG-Bilanz'!$M$220</c:f>
              <c:strCache>
                <c:ptCount val="1"/>
                <c:pt idx="0">
                  <c:v>Dienstreisen</c:v>
                </c:pt>
              </c:strCache>
            </c:strRef>
          </c:tx>
          <c:invertIfNegative val="0"/>
          <c:val>
            <c:numRef>
              <c:f>'THG-Bilanz'!$O$220</c:f>
              <c:numCache>
                <c:formatCode>0.00</c:formatCode>
                <c:ptCount val="1"/>
                <c:pt idx="0">
                  <c:v>0</c:v>
                </c:pt>
              </c:numCache>
            </c:numRef>
          </c:val>
          <c:extLst>
            <c:ext xmlns:c16="http://schemas.microsoft.com/office/drawing/2014/chart" uri="{C3380CC4-5D6E-409C-BE32-E72D297353CC}">
              <c16:uniqueId val="{00000005-1CBD-4A6A-8A03-DA2EF360DB74}"/>
            </c:ext>
          </c:extLst>
        </c:ser>
        <c:ser>
          <c:idx val="6"/>
          <c:order val="5"/>
          <c:tx>
            <c:strRef>
              <c:f>'THG-Bilanz'!$M$221</c:f>
              <c:strCache>
                <c:ptCount val="1"/>
                <c:pt idx="0">
                  <c:v>Pendleremissionen</c:v>
                </c:pt>
              </c:strCache>
            </c:strRef>
          </c:tx>
          <c:invertIfNegative val="0"/>
          <c:val>
            <c:numRef>
              <c:f>'THG-Bilanz'!$O$221</c:f>
              <c:numCache>
                <c:formatCode>0.00</c:formatCode>
                <c:ptCount val="1"/>
                <c:pt idx="0">
                  <c:v>0</c:v>
                </c:pt>
              </c:numCache>
            </c:numRef>
          </c:val>
          <c:extLst>
            <c:ext xmlns:c16="http://schemas.microsoft.com/office/drawing/2014/chart" uri="{C3380CC4-5D6E-409C-BE32-E72D297353CC}">
              <c16:uniqueId val="{00000006-1CBD-4A6A-8A03-DA2EF360DB74}"/>
            </c:ext>
          </c:extLst>
        </c:ser>
        <c:dLbls>
          <c:showLegendKey val="0"/>
          <c:showVal val="0"/>
          <c:showCatName val="0"/>
          <c:showSerName val="0"/>
          <c:showPercent val="0"/>
          <c:showBubbleSize val="0"/>
        </c:dLbls>
        <c:gapWidth val="100"/>
        <c:axId val="665031544"/>
        <c:axId val="665018424"/>
        <c:extLst/>
      </c:barChart>
      <c:catAx>
        <c:axId val="665031544"/>
        <c:scaling>
          <c:orientation val="minMax"/>
        </c:scaling>
        <c:delete val="0"/>
        <c:axPos val="b"/>
        <c:majorTickMark val="out"/>
        <c:minorTickMark val="none"/>
        <c:tickLblPos val="nextTo"/>
        <c:crossAx val="665018424"/>
        <c:crosses val="autoZero"/>
        <c:auto val="1"/>
        <c:lblAlgn val="ctr"/>
        <c:lblOffset val="100"/>
        <c:noMultiLvlLbl val="0"/>
      </c:catAx>
      <c:valAx>
        <c:axId val="665018424"/>
        <c:scaling>
          <c:orientation val="minMax"/>
        </c:scaling>
        <c:delete val="0"/>
        <c:axPos val="l"/>
        <c:majorGridlines/>
        <c:numFmt formatCode="0.00" sourceLinked="1"/>
        <c:majorTickMark val="out"/>
        <c:minorTickMark val="none"/>
        <c:tickLblPos val="nextTo"/>
        <c:crossAx val="665031544"/>
        <c:crosses val="autoZero"/>
        <c:crossBetween val="between"/>
      </c:valAx>
    </c:plotArea>
    <c:legend>
      <c:legendPos val="r"/>
      <c:overlay val="0"/>
      <c:txPr>
        <a:bodyPr/>
        <a:lstStyle/>
        <a:p>
          <a:pPr rtl="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412566</xdr:colOff>
      <xdr:row>5</xdr:row>
      <xdr:rowOff>34457</xdr:rowOff>
    </xdr:from>
    <xdr:to>
      <xdr:col>3</xdr:col>
      <xdr:colOff>149648</xdr:colOff>
      <xdr:row>9</xdr:row>
      <xdr:rowOff>0</xdr:rowOff>
    </xdr:to>
    <xdr:pic>
      <xdr:nvPicPr>
        <xdr:cNvPr id="2" name="Grafik 1">
          <a:extLst>
            <a:ext uri="{FF2B5EF4-FFF2-40B4-BE49-F238E27FC236}">
              <a16:creationId xmlns:a16="http://schemas.microsoft.com/office/drawing/2014/main" id="{EC5E1D9D-E881-474C-8E22-6F064935B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175" y="835109"/>
          <a:ext cx="1459864" cy="606065"/>
        </a:xfrm>
        <a:prstGeom prst="rect">
          <a:avLst/>
        </a:prstGeom>
      </xdr:spPr>
    </xdr:pic>
    <xdr:clientData/>
  </xdr:twoCellAnchor>
  <xdr:twoCellAnchor editAs="oneCell">
    <xdr:from>
      <xdr:col>3</xdr:col>
      <xdr:colOff>3301750</xdr:colOff>
      <xdr:row>4</xdr:row>
      <xdr:rowOff>82826</xdr:rowOff>
    </xdr:from>
    <xdr:to>
      <xdr:col>5</xdr:col>
      <xdr:colOff>618433</xdr:colOff>
      <xdr:row>8</xdr:row>
      <xdr:rowOff>82826</xdr:rowOff>
    </xdr:to>
    <xdr:pic>
      <xdr:nvPicPr>
        <xdr:cNvPr id="4" name="Grafik 3">
          <a:extLst>
            <a:ext uri="{FF2B5EF4-FFF2-40B4-BE49-F238E27FC236}">
              <a16:creationId xmlns:a16="http://schemas.microsoft.com/office/drawing/2014/main" id="{BD2169D2-B5BB-49F1-B3F9-D5D633BF948E}"/>
            </a:ext>
          </a:extLst>
        </xdr:cNvPr>
        <xdr:cNvPicPr>
          <a:picLocks noChangeAspect="1"/>
        </xdr:cNvPicPr>
      </xdr:nvPicPr>
      <xdr:blipFill>
        <a:blip xmlns:r="http://schemas.openxmlformats.org/officeDocument/2006/relationships" r:embed="rId2"/>
        <a:stretch>
          <a:fillRect/>
        </a:stretch>
      </xdr:blipFill>
      <xdr:spPr>
        <a:xfrm>
          <a:off x="5433141" y="723348"/>
          <a:ext cx="1573944" cy="640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2423646</xdr:colOff>
      <xdr:row>0</xdr:row>
      <xdr:rowOff>112058</xdr:rowOff>
    </xdr:from>
    <xdr:to>
      <xdr:col>5</xdr:col>
      <xdr:colOff>833951</xdr:colOff>
      <xdr:row>4</xdr:row>
      <xdr:rowOff>92822</xdr:rowOff>
    </xdr:to>
    <xdr:pic>
      <xdr:nvPicPr>
        <xdr:cNvPr id="3" name="Grafik 2">
          <a:extLst>
            <a:ext uri="{FF2B5EF4-FFF2-40B4-BE49-F238E27FC236}">
              <a16:creationId xmlns:a16="http://schemas.microsoft.com/office/drawing/2014/main" id="{4DDF1541-E4F0-6EFA-F96F-9359BD434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6381" y="112058"/>
          <a:ext cx="1805688" cy="843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143771</xdr:colOff>
      <xdr:row>119</xdr:row>
      <xdr:rowOff>152400</xdr:rowOff>
    </xdr:from>
    <xdr:to>
      <xdr:col>11</xdr:col>
      <xdr:colOff>1607932</xdr:colOff>
      <xdr:row>142</xdr:row>
      <xdr:rowOff>143770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237787</xdr:colOff>
      <xdr:row>119</xdr:row>
      <xdr:rowOff>153296</xdr:rowOff>
    </xdr:from>
    <xdr:to>
      <xdr:col>18</xdr:col>
      <xdr:colOff>85835</xdr:colOff>
      <xdr:row>143</xdr:row>
      <xdr:rowOff>16135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18603</xdr:colOff>
      <xdr:row>157</xdr:row>
      <xdr:rowOff>105671</xdr:rowOff>
    </xdr:from>
    <xdr:to>
      <xdr:col>11</xdr:col>
      <xdr:colOff>552898</xdr:colOff>
      <xdr:row>182</xdr:row>
      <xdr:rowOff>97043</xdr:rowOff>
    </xdr:to>
    <xdr:graphicFrame macro="">
      <xdr:nvGraphicFramePr>
        <xdr:cNvPr id="4" name="Diagramm 3">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13110</xdr:colOff>
      <xdr:row>184</xdr:row>
      <xdr:rowOff>158786</xdr:rowOff>
    </xdr:from>
    <xdr:to>
      <xdr:col>11</xdr:col>
      <xdr:colOff>571499</xdr:colOff>
      <xdr:row>210</xdr:row>
      <xdr:rowOff>0</xdr:rowOff>
    </xdr:to>
    <xdr:graphicFrame macro="">
      <xdr:nvGraphicFramePr>
        <xdr:cNvPr id="6" name="Diagramm 5">
          <a:extLst>
            <a:ext uri="{FF2B5EF4-FFF2-40B4-BE49-F238E27FC236}">
              <a16:creationId xmlns:a16="http://schemas.microsoft.com/office/drawing/2014/main" id="{00000000-0008-0000-1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57934</xdr:colOff>
      <xdr:row>225</xdr:row>
      <xdr:rowOff>127299</xdr:rowOff>
    </xdr:from>
    <xdr:to>
      <xdr:col>11</xdr:col>
      <xdr:colOff>897815</xdr:colOff>
      <xdr:row>246</xdr:row>
      <xdr:rowOff>124161</xdr:rowOff>
    </xdr:to>
    <xdr:graphicFrame macro="">
      <xdr:nvGraphicFramePr>
        <xdr:cNvPr id="7" name="Diagramm 6">
          <a:extLst>
            <a:ext uri="{FF2B5EF4-FFF2-40B4-BE49-F238E27FC236}">
              <a16:creationId xmlns:a16="http://schemas.microsoft.com/office/drawing/2014/main" id="{00000000-0008-0000-1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1120140</xdr:colOff>
      <xdr:row>225</xdr:row>
      <xdr:rowOff>125730</xdr:rowOff>
    </xdr:from>
    <xdr:to>
      <xdr:col>16</xdr:col>
      <xdr:colOff>660811</xdr:colOff>
      <xdr:row>246</xdr:row>
      <xdr:rowOff>126402</xdr:rowOff>
    </xdr:to>
    <xdr:graphicFrame macro="">
      <xdr:nvGraphicFramePr>
        <xdr:cNvPr id="8" name="Diagramm 7">
          <a:extLst>
            <a:ext uri="{FF2B5EF4-FFF2-40B4-BE49-F238E27FC236}">
              <a16:creationId xmlns:a16="http://schemas.microsoft.com/office/drawing/2014/main" id="{3B663323-931E-44A6-9323-18F3787C0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91440</xdr:colOff>
      <xdr:row>248</xdr:row>
      <xdr:rowOff>0</xdr:rowOff>
    </xdr:from>
    <xdr:to>
      <xdr:col>11</xdr:col>
      <xdr:colOff>866775</xdr:colOff>
      <xdr:row>269</xdr:row>
      <xdr:rowOff>672</xdr:rowOff>
    </xdr:to>
    <xdr:graphicFrame macro="">
      <xdr:nvGraphicFramePr>
        <xdr:cNvPr id="9" name="Diagramm 8">
          <a:extLst>
            <a:ext uri="{FF2B5EF4-FFF2-40B4-BE49-F238E27FC236}">
              <a16:creationId xmlns:a16="http://schemas.microsoft.com/office/drawing/2014/main" id="{DC9815B7-8366-46C6-A0F6-7CC7F8522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1104900</xdr:colOff>
      <xdr:row>247</xdr:row>
      <xdr:rowOff>161925</xdr:rowOff>
    </xdr:from>
    <xdr:to>
      <xdr:col>16</xdr:col>
      <xdr:colOff>864646</xdr:colOff>
      <xdr:row>268</xdr:row>
      <xdr:rowOff>162597</xdr:rowOff>
    </xdr:to>
    <xdr:graphicFrame macro="">
      <xdr:nvGraphicFramePr>
        <xdr:cNvPr id="5" name="Diagramm 4">
          <a:extLst>
            <a:ext uri="{FF2B5EF4-FFF2-40B4-BE49-F238E27FC236}">
              <a16:creationId xmlns:a16="http://schemas.microsoft.com/office/drawing/2014/main" id="{2C2ECC74-B318-4471-875E-F556EF185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inda Böhringer | Arqum" id="{98220038-80E0-4449-A1C5-6EE4183FA507}" userId="S::Linda.Boehringer@arqum.de::0699a6a1-3de0-4674-ba37-431c17d4ac1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662E24-C889-401D-A438-8B28206B0184}" name="Tabelle1" displayName="Tabelle1" ref="A12:H42" totalsRowShown="0" headerRowDxfId="20" headerRowBorderDxfId="19">
  <autoFilter ref="A12:H42" xr:uid="{22662E24-C889-401D-A438-8B28206B0184}"/>
  <tableColumns count="8">
    <tableColumn id="1" xr3:uid="{5FB652CD-B20A-4181-B30B-71785AED7D2F}" name="Scope" dataDxfId="18"/>
    <tableColumn id="2" xr3:uid="{8DEEB8A4-F96C-4E75-B6D4-DCDFBCBAFED1}" name="Emissionsquellen" dataDxfId="17"/>
    <tableColumn id="3" xr3:uid="{6E39C4AC-4090-42F5-BF3A-A8795B57B952}" name="Spezifizierung" dataDxfId="16"/>
    <tableColumn id="4" xr3:uid="{D4680AEC-F4B5-4393-9DBB-9A32513107A3}" name="Datenquelle_x000a_Woher stammen die Daten? → z.B. Logbuch, Zählerstand." dataDxfId="15"/>
    <tableColumn id="5" xr3:uid="{D8C3E753-90DF-4490-805A-0932D746AF5D}" name="Messung, Schätzung oder Rechnung?_x000a_(aus Dropdown-Menü auswählen)" dataDxfId="14"/>
    <tableColumn id="6" xr3:uid="{799BB7FB-C930-4E46-95E6-E155C9E8924E}" name="Datenlieferant_x000a_(Wer liefert die Daten? → Name der Person oder Abteilung)" dataDxfId="13"/>
    <tableColumn id="7" xr3:uid="{A47EAA68-2075-41EE-A671-BF88E1D56F53}" name="Datenqualität_x000a_[hoch - mittel - gering]" dataDxfId="12"/>
    <tableColumn id="8" xr3:uid="{B4422E1C-83CA-4B4C-B8BC-DD3DEAB2E43B}" name="Kommentar _x000a_(z.B. zu Änderung der Datenerhebungsweise bei mehrjähriger Erhebung)" dataDxfId="11"/>
  </tableColumns>
  <tableStyleInfo name="Tabellenformat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2" dT="2022-08-29T09:56:00.56" personId="{98220038-80E0-4449-A1C5-6EE4183FA507}" id="{61EC7306-B822-40A0-8888-CCEB7ADBDBA0}">
    <text>Formeln müssen noch überall ergänzt werden.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autoPageBreaks="0"/>
  </sheetPr>
  <dimension ref="B2:H67"/>
  <sheetViews>
    <sheetView showGridLines="0" zoomScale="70" zoomScaleNormal="70" workbookViewId="0"/>
  </sheetViews>
  <sheetFormatPr baseColWidth="10" defaultColWidth="11.453125" defaultRowHeight="12.5" x14ac:dyDescent="0.25"/>
  <cols>
    <col min="1" max="1" width="5.81640625" customWidth="1"/>
    <col min="2" max="2" width="13.1796875" customWidth="1"/>
    <col min="4" max="4" width="49.453125" customWidth="1"/>
    <col min="6" max="6" width="14.81640625" customWidth="1"/>
  </cols>
  <sheetData>
    <row r="2" spans="2:6" x14ac:dyDescent="0.25">
      <c r="B2" s="122"/>
      <c r="C2" s="97"/>
      <c r="D2" s="97"/>
      <c r="E2" s="97"/>
      <c r="F2" s="98"/>
    </row>
    <row r="3" spans="2:6" x14ac:dyDescent="0.25">
      <c r="B3" s="123"/>
      <c r="F3" s="423"/>
    </row>
    <row r="4" spans="2:6" x14ac:dyDescent="0.25">
      <c r="B4" s="123"/>
      <c r="F4" s="423"/>
    </row>
    <row r="5" spans="2:6" x14ac:dyDescent="0.25">
      <c r="B5" s="123"/>
      <c r="F5" s="423"/>
    </row>
    <row r="6" spans="2:6" x14ac:dyDescent="0.25">
      <c r="B6" s="123"/>
      <c r="F6" s="423"/>
    </row>
    <row r="7" spans="2:6" x14ac:dyDescent="0.25">
      <c r="B7" s="123"/>
      <c r="F7" s="423"/>
    </row>
    <row r="8" spans="2:6" x14ac:dyDescent="0.25">
      <c r="B8" s="123"/>
      <c r="F8" s="423"/>
    </row>
    <row r="9" spans="2:6" x14ac:dyDescent="0.25">
      <c r="B9" s="123"/>
      <c r="F9" s="423"/>
    </row>
    <row r="10" spans="2:6" x14ac:dyDescent="0.25">
      <c r="B10" s="123"/>
      <c r="F10" s="423"/>
    </row>
    <row r="11" spans="2:6" x14ac:dyDescent="0.25">
      <c r="B11" s="123"/>
      <c r="F11" s="423"/>
    </row>
    <row r="12" spans="2:6" x14ac:dyDescent="0.25">
      <c r="B12" s="123"/>
      <c r="F12" s="423"/>
    </row>
    <row r="13" spans="2:6" x14ac:dyDescent="0.25">
      <c r="B13" s="123"/>
      <c r="F13" s="423"/>
    </row>
    <row r="14" spans="2:6" ht="12.5" customHeight="1" x14ac:dyDescent="0.25">
      <c r="B14" s="123"/>
      <c r="C14" s="424" t="s">
        <v>317</v>
      </c>
      <c r="D14" s="425"/>
      <c r="E14" s="426"/>
      <c r="F14" s="423"/>
    </row>
    <row r="15" spans="2:6" ht="12.5" customHeight="1" x14ac:dyDescent="0.25">
      <c r="B15" s="123"/>
      <c r="C15" s="427"/>
      <c r="D15" s="428"/>
      <c r="E15" s="429"/>
      <c r="F15" s="423"/>
    </row>
    <row r="16" spans="2:6" ht="58.5" customHeight="1" x14ac:dyDescent="0.25">
      <c r="B16" s="123"/>
      <c r="C16" s="430" t="s">
        <v>318</v>
      </c>
      <c r="D16" s="430"/>
      <c r="E16" s="430"/>
      <c r="F16" s="423"/>
    </row>
    <row r="17" spans="2:8" ht="13.5" x14ac:dyDescent="0.3">
      <c r="B17" s="123"/>
      <c r="C17" s="294"/>
      <c r="D17" s="1"/>
      <c r="E17" s="1"/>
      <c r="F17" s="423"/>
    </row>
    <row r="18" spans="2:8" ht="13.5" x14ac:dyDescent="0.3">
      <c r="B18" s="123"/>
      <c r="C18" s="294"/>
      <c r="D18" s="1"/>
      <c r="E18" s="1"/>
      <c r="F18" s="423"/>
    </row>
    <row r="19" spans="2:8" ht="13.5" customHeight="1" x14ac:dyDescent="0.25">
      <c r="B19" s="123"/>
      <c r="C19" s="431" t="s">
        <v>319</v>
      </c>
      <c r="D19" s="431"/>
      <c r="E19" s="431"/>
      <c r="F19" s="423"/>
    </row>
    <row r="20" spans="2:8" ht="13.5" customHeight="1" x14ac:dyDescent="0.25">
      <c r="B20" s="123"/>
      <c r="C20" s="431"/>
      <c r="D20" s="431"/>
      <c r="E20" s="431"/>
      <c r="F20" s="423"/>
    </row>
    <row r="21" spans="2:8" ht="13.5" customHeight="1" x14ac:dyDescent="0.25">
      <c r="B21" s="123"/>
      <c r="C21" s="431"/>
      <c r="D21" s="431"/>
      <c r="E21" s="431"/>
      <c r="F21" s="423"/>
    </row>
    <row r="22" spans="2:8" ht="13.5" customHeight="1" x14ac:dyDescent="0.25">
      <c r="B22" s="123"/>
      <c r="C22" s="431"/>
      <c r="D22" s="431"/>
      <c r="E22" s="431"/>
      <c r="F22" s="423"/>
    </row>
    <row r="23" spans="2:8" ht="13.5" x14ac:dyDescent="0.3">
      <c r="B23" s="123"/>
      <c r="C23" s="294"/>
      <c r="D23" s="1"/>
      <c r="E23" s="1"/>
      <c r="F23" s="124"/>
      <c r="G23" s="1"/>
      <c r="H23" s="1"/>
    </row>
    <row r="24" spans="2:8" ht="13.5" x14ac:dyDescent="0.3">
      <c r="B24" s="123"/>
      <c r="C24" s="294"/>
      <c r="D24" s="1"/>
      <c r="E24" s="1"/>
      <c r="F24" s="124"/>
      <c r="G24" s="1"/>
      <c r="H24" s="1"/>
    </row>
    <row r="25" spans="2:8" ht="13.5" x14ac:dyDescent="0.3">
      <c r="B25" s="123"/>
      <c r="C25" s="294" t="s">
        <v>0</v>
      </c>
      <c r="D25" s="1"/>
      <c r="E25" s="1"/>
      <c r="F25" s="124"/>
      <c r="G25" s="1"/>
      <c r="H25" s="1"/>
    </row>
    <row r="26" spans="2:8" ht="13.5" x14ac:dyDescent="0.3">
      <c r="B26" s="123"/>
      <c r="C26" s="1"/>
      <c r="D26" s="1"/>
      <c r="E26" s="1"/>
      <c r="F26" s="124"/>
      <c r="G26" s="1"/>
      <c r="H26" s="1"/>
    </row>
    <row r="27" spans="2:8" ht="13.5" x14ac:dyDescent="0.3">
      <c r="B27" s="123"/>
      <c r="C27" s="230" t="s">
        <v>1</v>
      </c>
      <c r="D27" s="1"/>
      <c r="E27" s="1"/>
      <c r="F27" s="124"/>
      <c r="G27" s="1"/>
      <c r="H27" s="1"/>
    </row>
    <row r="28" spans="2:8" ht="13.5" x14ac:dyDescent="0.3">
      <c r="B28" s="123"/>
      <c r="C28" s="386"/>
      <c r="D28" s="440" t="s">
        <v>2</v>
      </c>
      <c r="E28" s="440"/>
      <c r="F28" s="124"/>
      <c r="G28" s="1"/>
      <c r="H28" s="1"/>
    </row>
    <row r="29" spans="2:8" ht="13.5" x14ac:dyDescent="0.3">
      <c r="B29" s="123"/>
      <c r="C29" s="1"/>
      <c r="D29" s="440"/>
      <c r="E29" s="440"/>
      <c r="F29" s="124"/>
      <c r="G29" s="1"/>
      <c r="H29" s="1"/>
    </row>
    <row r="30" spans="2:8" ht="13.5" x14ac:dyDescent="0.3">
      <c r="B30" s="123"/>
      <c r="C30" s="1"/>
      <c r="D30" s="1"/>
      <c r="E30" s="1"/>
      <c r="F30" s="124"/>
      <c r="G30" s="1"/>
      <c r="H30" s="1"/>
    </row>
    <row r="31" spans="2:8" ht="13.5" x14ac:dyDescent="0.3">
      <c r="B31" s="123"/>
      <c r="C31" s="1"/>
      <c r="D31" s="1"/>
      <c r="E31" s="1"/>
      <c r="F31" s="124"/>
      <c r="G31" s="1"/>
      <c r="H31" s="1"/>
    </row>
    <row r="32" spans="2:8" ht="13.5" x14ac:dyDescent="0.3">
      <c r="B32" s="123"/>
      <c r="C32" s="230" t="s">
        <v>3</v>
      </c>
      <c r="D32" s="1"/>
      <c r="E32" s="1"/>
      <c r="F32" s="124"/>
      <c r="G32" s="1"/>
      <c r="H32" s="1"/>
    </row>
    <row r="33" spans="2:8" ht="13.5" x14ac:dyDescent="0.3">
      <c r="B33" s="123"/>
      <c r="C33" s="295"/>
      <c r="D33" s="1" t="s">
        <v>4</v>
      </c>
      <c r="E33" s="1"/>
      <c r="F33" s="124"/>
      <c r="G33" s="1"/>
      <c r="H33" s="1"/>
    </row>
    <row r="34" spans="2:8" ht="13.5" x14ac:dyDescent="0.3">
      <c r="B34" s="123"/>
      <c r="C34" s="296"/>
      <c r="D34" s="1" t="s">
        <v>5</v>
      </c>
      <c r="E34" s="1"/>
      <c r="F34" s="124"/>
      <c r="G34" s="1"/>
      <c r="H34" s="1"/>
    </row>
    <row r="35" spans="2:8" ht="14" thickBot="1" x14ac:dyDescent="0.35">
      <c r="B35" s="123"/>
      <c r="C35" s="186"/>
      <c r="D35" s="1" t="s">
        <v>6</v>
      </c>
      <c r="E35" s="1"/>
      <c r="F35" s="124"/>
      <c r="G35" s="1"/>
      <c r="H35" s="1"/>
    </row>
    <row r="36" spans="2:8" ht="14.5" thickTop="1" thickBot="1" x14ac:dyDescent="0.35">
      <c r="B36" s="123"/>
      <c r="C36" s="297"/>
      <c r="D36" s="432" t="s">
        <v>7</v>
      </c>
      <c r="E36" s="433"/>
      <c r="F36" s="124"/>
      <c r="G36" s="1"/>
      <c r="H36" s="1"/>
    </row>
    <row r="37" spans="2:8" ht="14.5" thickTop="1" thickBot="1" x14ac:dyDescent="0.35">
      <c r="B37" s="123"/>
      <c r="C37" s="298"/>
      <c r="D37" s="432"/>
      <c r="E37" s="433"/>
      <c r="F37" s="124"/>
      <c r="G37" s="1"/>
      <c r="H37" s="1"/>
    </row>
    <row r="38" spans="2:8" ht="14" thickTop="1" x14ac:dyDescent="0.3">
      <c r="B38" s="123"/>
      <c r="C38" s="1"/>
      <c r="D38" s="1"/>
      <c r="E38" s="1"/>
      <c r="F38" s="124"/>
      <c r="G38" s="1"/>
      <c r="H38" s="1"/>
    </row>
    <row r="39" spans="2:8" ht="13.5" x14ac:dyDescent="0.3">
      <c r="B39" s="123"/>
      <c r="C39" s="1"/>
      <c r="D39" s="1"/>
      <c r="E39" s="1"/>
      <c r="F39" s="124"/>
      <c r="G39" s="1"/>
      <c r="H39" s="1"/>
    </row>
    <row r="40" spans="2:8" ht="13.5" x14ac:dyDescent="0.3">
      <c r="B40" s="123"/>
      <c r="C40" s="69" t="s">
        <v>306</v>
      </c>
      <c r="D40" s="1"/>
      <c r="E40" s="1"/>
      <c r="F40" s="124"/>
      <c r="G40" s="1"/>
      <c r="H40" s="1"/>
    </row>
    <row r="41" spans="2:8" ht="75.5" customHeight="1" x14ac:dyDescent="0.3">
      <c r="B41" s="123"/>
      <c r="C41" s="436" t="s">
        <v>307</v>
      </c>
      <c r="D41" s="436"/>
      <c r="E41" s="436"/>
      <c r="F41" s="124"/>
      <c r="G41" s="1"/>
      <c r="H41" s="1"/>
    </row>
    <row r="42" spans="2:8" ht="13.5" x14ac:dyDescent="0.3">
      <c r="B42" s="123"/>
      <c r="C42" s="422"/>
      <c r="D42" s="422"/>
      <c r="E42" s="422"/>
      <c r="F42" s="124"/>
      <c r="G42" s="1"/>
      <c r="H42" s="1"/>
    </row>
    <row r="43" spans="2:8" ht="13.5" x14ac:dyDescent="0.3">
      <c r="B43" s="123"/>
      <c r="C43" s="422"/>
      <c r="D43" s="422"/>
      <c r="E43" s="422"/>
      <c r="F43" s="124"/>
      <c r="G43" s="1"/>
      <c r="H43" s="1"/>
    </row>
    <row r="44" spans="2:8" ht="13.5" x14ac:dyDescent="0.3">
      <c r="B44" s="123"/>
      <c r="C44" s="422"/>
      <c r="D44" s="422"/>
      <c r="E44" s="422"/>
      <c r="F44" s="124"/>
      <c r="G44" s="1"/>
      <c r="H44" s="1"/>
    </row>
    <row r="45" spans="2:8" ht="12.5" customHeight="1" x14ac:dyDescent="0.3">
      <c r="B45" s="437" t="s">
        <v>316</v>
      </c>
      <c r="C45" s="438"/>
      <c r="D45" s="438"/>
      <c r="E45" s="438"/>
      <c r="F45" s="439"/>
      <c r="G45" s="1"/>
      <c r="H45" s="1"/>
    </row>
    <row r="46" spans="2:8" ht="12.5" customHeight="1" x14ac:dyDescent="0.3">
      <c r="B46" s="437"/>
      <c r="C46" s="438"/>
      <c r="D46" s="438"/>
      <c r="E46" s="438"/>
      <c r="F46" s="439"/>
      <c r="G46" s="1"/>
      <c r="H46" s="1"/>
    </row>
    <row r="47" spans="2:8" ht="12.5" customHeight="1" x14ac:dyDescent="0.3">
      <c r="B47" s="437"/>
      <c r="C47" s="438"/>
      <c r="D47" s="438"/>
      <c r="E47" s="438"/>
      <c r="F47" s="439"/>
      <c r="G47" s="1"/>
      <c r="H47" s="1"/>
    </row>
    <row r="48" spans="2:8" ht="12.5" customHeight="1" x14ac:dyDescent="0.3">
      <c r="B48" s="437"/>
      <c r="C48" s="438"/>
      <c r="D48" s="438"/>
      <c r="E48" s="438"/>
      <c r="F48" s="439"/>
      <c r="G48" s="1"/>
      <c r="H48" s="1"/>
    </row>
    <row r="49" spans="2:8" ht="12.5" customHeight="1" x14ac:dyDescent="0.3">
      <c r="B49" s="437"/>
      <c r="C49" s="438"/>
      <c r="D49" s="438"/>
      <c r="E49" s="438"/>
      <c r="F49" s="439"/>
      <c r="G49" s="1"/>
      <c r="H49" s="1"/>
    </row>
    <row r="50" spans="2:8" ht="12.5" customHeight="1" x14ac:dyDescent="0.3">
      <c r="B50" s="437"/>
      <c r="C50" s="438"/>
      <c r="D50" s="438"/>
      <c r="E50" s="438"/>
      <c r="F50" s="439"/>
      <c r="G50" s="1"/>
      <c r="H50" s="1"/>
    </row>
    <row r="51" spans="2:8" ht="13.5" x14ac:dyDescent="0.3">
      <c r="B51" s="123"/>
      <c r="C51" s="422"/>
      <c r="D51" s="422"/>
      <c r="E51" s="422"/>
      <c r="F51" s="124"/>
      <c r="G51" s="1"/>
      <c r="H51" s="1"/>
    </row>
    <row r="52" spans="2:8" x14ac:dyDescent="0.25">
      <c r="B52" s="110"/>
      <c r="C52" s="107"/>
      <c r="D52" s="107"/>
      <c r="E52" s="107"/>
      <c r="F52" s="111"/>
    </row>
    <row r="54" spans="2:8" x14ac:dyDescent="0.25">
      <c r="C54" s="434"/>
      <c r="D54" s="435"/>
      <c r="E54" s="435"/>
      <c r="G54" s="387"/>
    </row>
    <row r="55" spans="2:8" x14ac:dyDescent="0.25">
      <c r="C55" s="435"/>
      <c r="D55" s="435"/>
      <c r="E55" s="435"/>
    </row>
    <row r="56" spans="2:8" x14ac:dyDescent="0.25">
      <c r="C56" s="435"/>
      <c r="D56" s="435"/>
      <c r="E56" s="435"/>
    </row>
    <row r="57" spans="2:8" x14ac:dyDescent="0.25">
      <c r="B57" s="299"/>
      <c r="C57" s="435"/>
      <c r="D57" s="435"/>
      <c r="E57" s="435"/>
    </row>
    <row r="58" spans="2:8" x14ac:dyDescent="0.25">
      <c r="B58" s="180"/>
      <c r="C58" s="435"/>
      <c r="D58" s="435"/>
      <c r="E58" s="435"/>
    </row>
    <row r="59" spans="2:8" x14ac:dyDescent="0.25">
      <c r="B59" s="180"/>
      <c r="C59" s="435"/>
      <c r="D59" s="435"/>
      <c r="E59" s="435"/>
    </row>
    <row r="60" spans="2:8" x14ac:dyDescent="0.25">
      <c r="B60" s="180"/>
      <c r="C60" s="435"/>
      <c r="D60" s="435"/>
      <c r="E60" s="435"/>
    </row>
    <row r="61" spans="2:8" x14ac:dyDescent="0.25">
      <c r="B61" s="181"/>
      <c r="C61" s="435"/>
      <c r="D61" s="435"/>
      <c r="E61" s="435"/>
    </row>
    <row r="62" spans="2:8" x14ac:dyDescent="0.25">
      <c r="B62" s="182"/>
      <c r="C62" s="435"/>
      <c r="D62" s="435"/>
      <c r="E62" s="435"/>
    </row>
    <row r="63" spans="2:8" x14ac:dyDescent="0.25">
      <c r="C63" s="435"/>
      <c r="D63" s="435"/>
      <c r="E63" s="435"/>
    </row>
    <row r="64" spans="2:8" x14ac:dyDescent="0.25">
      <c r="C64" s="435"/>
      <c r="D64" s="435"/>
      <c r="E64" s="435"/>
    </row>
    <row r="65" spans="3:5" x14ac:dyDescent="0.25">
      <c r="C65" s="435"/>
      <c r="D65" s="435"/>
      <c r="E65" s="435"/>
    </row>
    <row r="66" spans="3:5" x14ac:dyDescent="0.25">
      <c r="C66" s="435"/>
      <c r="D66" s="435"/>
      <c r="E66" s="435"/>
    </row>
    <row r="67" spans="3:5" x14ac:dyDescent="0.25">
      <c r="C67" s="435"/>
      <c r="D67" s="435"/>
      <c r="E67" s="435"/>
    </row>
  </sheetData>
  <mergeCells count="8">
    <mergeCell ref="C14:E15"/>
    <mergeCell ref="C16:E16"/>
    <mergeCell ref="C19:E22"/>
    <mergeCell ref="D36:E37"/>
    <mergeCell ref="C54:E67"/>
    <mergeCell ref="C41:E41"/>
    <mergeCell ref="B45:F50"/>
    <mergeCell ref="D28:E29"/>
  </mergeCell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C0C0C0"/>
    <pageSetUpPr fitToPage="1"/>
  </sheetPr>
  <dimension ref="A1:M38"/>
  <sheetViews>
    <sheetView showGridLines="0" zoomScale="85" zoomScaleNormal="85" zoomScaleSheetLayoutView="90" workbookViewId="0">
      <selection activeCell="B55" sqref="B55"/>
    </sheetView>
  </sheetViews>
  <sheetFormatPr baseColWidth="10" defaultColWidth="11.453125" defaultRowHeight="15" x14ac:dyDescent="0.25"/>
  <cols>
    <col min="1" max="1" width="24.81640625" style="25" customWidth="1"/>
    <col min="2" max="2" width="65.1796875" style="25" customWidth="1"/>
    <col min="3" max="3" width="25.81640625" style="25" customWidth="1"/>
    <col min="4" max="4" width="24.81640625" style="25" customWidth="1"/>
    <col min="5" max="5" width="48.81640625" style="25" customWidth="1"/>
    <col min="6" max="6" width="12.81640625" style="27" customWidth="1"/>
    <col min="7" max="16384" width="11.453125" style="25"/>
  </cols>
  <sheetData>
    <row r="1" spans="1:13" x14ac:dyDescent="0.25">
      <c r="A1" s="17"/>
      <c r="B1" s="17"/>
      <c r="C1" s="17"/>
      <c r="D1" s="17"/>
      <c r="F1" s="380"/>
    </row>
    <row r="2" spans="1:13" ht="23" x14ac:dyDescent="0.25">
      <c r="A2" s="450" t="s">
        <v>8</v>
      </c>
      <c r="B2" s="450"/>
      <c r="C2" s="19"/>
      <c r="D2" s="19"/>
      <c r="E2" s="19"/>
    </row>
    <row r="3" spans="1:13" x14ac:dyDescent="0.25">
      <c r="A3" s="17"/>
      <c r="B3" s="17"/>
      <c r="C3" s="35"/>
      <c r="D3" s="17"/>
      <c r="E3" s="17"/>
    </row>
    <row r="4" spans="1:13" x14ac:dyDescent="0.25">
      <c r="A4" s="20" t="s">
        <v>9</v>
      </c>
      <c r="B4" s="20"/>
      <c r="C4" s="21">
        <f>Stammdaten!B15</f>
        <v>0</v>
      </c>
      <c r="D4" s="22"/>
      <c r="E4" s="22"/>
      <c r="F4" s="381"/>
    </row>
    <row r="5" spans="1:13" ht="15.5" thickBot="1" x14ac:dyDescent="0.3">
      <c r="A5" s="44" t="s">
        <v>10</v>
      </c>
      <c r="B5" s="23"/>
      <c r="C5" s="24" t="str">
        <f>IF(Stammdaten!A10="","", Stammdaten!A10)</f>
        <v/>
      </c>
      <c r="D5" s="23"/>
      <c r="E5" s="36"/>
      <c r="G5" s="91"/>
      <c r="H5" s="91"/>
      <c r="I5" s="91"/>
      <c r="J5" s="91"/>
      <c r="K5" s="91"/>
      <c r="L5" s="91"/>
      <c r="M5" s="91"/>
    </row>
    <row r="6" spans="1:13" x14ac:dyDescent="0.25">
      <c r="G6" s="91"/>
      <c r="H6" s="91"/>
      <c r="I6" s="91"/>
      <c r="J6" s="91"/>
      <c r="K6" s="91"/>
      <c r="L6" s="91"/>
      <c r="M6" s="91"/>
    </row>
    <row r="7" spans="1:13" x14ac:dyDescent="0.25">
      <c r="G7" s="91"/>
      <c r="H7" s="91"/>
      <c r="I7" s="91"/>
      <c r="J7" s="91"/>
      <c r="K7" s="91"/>
      <c r="L7" s="91"/>
      <c r="M7" s="91"/>
    </row>
    <row r="8" spans="1:13" ht="25" customHeight="1" x14ac:dyDescent="0.25">
      <c r="A8" s="451" t="s">
        <v>11</v>
      </c>
      <c r="B8" s="451"/>
      <c r="C8" s="103" t="s">
        <v>12</v>
      </c>
      <c r="D8" s="451" t="s">
        <v>13</v>
      </c>
      <c r="E8" s="452"/>
      <c r="F8" s="382" t="s">
        <v>14</v>
      </c>
      <c r="G8" s="379"/>
      <c r="H8" s="379"/>
      <c r="I8" s="379"/>
      <c r="J8" s="379"/>
      <c r="K8" s="379"/>
      <c r="L8" s="379"/>
      <c r="M8" s="379"/>
    </row>
    <row r="9" spans="1:13" ht="20.149999999999999" customHeight="1" x14ac:dyDescent="0.25">
      <c r="A9" s="445" t="s">
        <v>15</v>
      </c>
      <c r="B9" s="446"/>
      <c r="C9" s="446"/>
      <c r="D9" s="446"/>
      <c r="E9" s="446"/>
      <c r="F9" s="447"/>
      <c r="G9" s="379"/>
      <c r="H9" s="379"/>
      <c r="I9" s="379"/>
      <c r="J9" s="379"/>
      <c r="K9" s="379"/>
      <c r="L9" s="379"/>
      <c r="M9" s="379"/>
    </row>
    <row r="10" spans="1:13" ht="20.149999999999999" customHeight="1" x14ac:dyDescent="0.25">
      <c r="A10" s="443" t="s">
        <v>16</v>
      </c>
      <c r="B10" s="443"/>
      <c r="C10" s="67" t="s">
        <v>17</v>
      </c>
      <c r="D10" s="441" t="s">
        <v>18</v>
      </c>
      <c r="E10" s="442"/>
      <c r="F10" s="383"/>
      <c r="G10" s="379"/>
      <c r="H10" s="379"/>
      <c r="I10" s="379"/>
      <c r="J10" s="379"/>
      <c r="K10" s="379"/>
      <c r="L10" s="379"/>
      <c r="M10" s="379"/>
    </row>
    <row r="11" spans="1:13" ht="20.149999999999999" customHeight="1" x14ac:dyDescent="0.25">
      <c r="A11" s="443" t="s">
        <v>19</v>
      </c>
      <c r="B11" s="443"/>
      <c r="C11" s="67" t="s">
        <v>17</v>
      </c>
      <c r="D11" s="441" t="s">
        <v>20</v>
      </c>
      <c r="E11" s="442"/>
      <c r="F11" s="383"/>
      <c r="G11" s="379"/>
      <c r="H11" s="379"/>
      <c r="I11" s="379"/>
      <c r="J11" s="379"/>
      <c r="K11" s="379"/>
      <c r="L11" s="379"/>
      <c r="M11" s="379"/>
    </row>
    <row r="12" spans="1:13" ht="20.149999999999999" customHeight="1" x14ac:dyDescent="0.25">
      <c r="A12" s="445" t="s">
        <v>21</v>
      </c>
      <c r="B12" s="446"/>
      <c r="C12" s="446"/>
      <c r="D12" s="446"/>
      <c r="E12" s="446"/>
      <c r="F12" s="447"/>
      <c r="G12" s="379"/>
      <c r="H12" s="379"/>
      <c r="I12" s="379"/>
      <c r="J12" s="379"/>
      <c r="K12" s="379"/>
      <c r="L12" s="379"/>
      <c r="M12" s="379"/>
    </row>
    <row r="13" spans="1:13" ht="20.149999999999999" customHeight="1" x14ac:dyDescent="0.25">
      <c r="A13" s="444" t="s">
        <v>22</v>
      </c>
      <c r="B13" s="444"/>
      <c r="C13" s="67" t="s">
        <v>17</v>
      </c>
      <c r="D13" s="441" t="s">
        <v>23</v>
      </c>
      <c r="E13" s="442"/>
      <c r="F13" s="26" t="s">
        <v>24</v>
      </c>
      <c r="G13" s="379"/>
      <c r="H13" s="379"/>
      <c r="I13" s="379"/>
      <c r="J13" s="379"/>
      <c r="K13" s="379"/>
      <c r="L13" s="379"/>
      <c r="M13" s="379"/>
    </row>
    <row r="14" spans="1:13" ht="20.149999999999999" customHeight="1" x14ac:dyDescent="0.25">
      <c r="A14" s="444" t="s">
        <v>25</v>
      </c>
      <c r="B14" s="444"/>
      <c r="C14" s="67" t="s">
        <v>17</v>
      </c>
      <c r="D14" s="453" t="s">
        <v>26</v>
      </c>
      <c r="E14" s="453"/>
      <c r="F14" s="26" t="s">
        <v>24</v>
      </c>
      <c r="G14" s="91"/>
      <c r="H14" s="125"/>
      <c r="I14" s="91"/>
    </row>
    <row r="15" spans="1:13" ht="20.149999999999999" customHeight="1" x14ac:dyDescent="0.25">
      <c r="A15" s="444" t="s">
        <v>27</v>
      </c>
      <c r="B15" s="444"/>
      <c r="C15" s="67" t="s">
        <v>17</v>
      </c>
      <c r="D15" s="441" t="s">
        <v>28</v>
      </c>
      <c r="E15" s="442"/>
      <c r="F15" s="26" t="s">
        <v>24</v>
      </c>
      <c r="G15" s="91"/>
      <c r="H15" s="91"/>
      <c r="I15" s="91"/>
    </row>
    <row r="16" spans="1:13" ht="20.149999999999999" customHeight="1" x14ac:dyDescent="0.25">
      <c r="A16" s="444" t="s">
        <v>29</v>
      </c>
      <c r="B16" s="444"/>
      <c r="C16" s="67" t="s">
        <v>17</v>
      </c>
      <c r="D16" s="441" t="s">
        <v>30</v>
      </c>
      <c r="E16" s="442"/>
      <c r="F16" s="26" t="s">
        <v>24</v>
      </c>
      <c r="G16" s="91"/>
      <c r="H16" s="91"/>
      <c r="I16" s="91"/>
    </row>
    <row r="17" spans="1:9" ht="20.149999999999999" customHeight="1" x14ac:dyDescent="0.25">
      <c r="A17" s="444" t="s">
        <v>31</v>
      </c>
      <c r="B17" s="444"/>
      <c r="C17" s="67" t="s">
        <v>17</v>
      </c>
      <c r="D17" s="441" t="s">
        <v>32</v>
      </c>
      <c r="E17" s="442"/>
      <c r="F17" s="26" t="s">
        <v>24</v>
      </c>
      <c r="G17" s="91"/>
      <c r="H17" s="125"/>
      <c r="I17" s="91"/>
    </row>
    <row r="18" spans="1:9" ht="20.149999999999999" customHeight="1" x14ac:dyDescent="0.25">
      <c r="A18" s="444" t="s">
        <v>33</v>
      </c>
      <c r="B18" s="444"/>
      <c r="C18" s="67" t="s">
        <v>17</v>
      </c>
      <c r="D18" s="448" t="s">
        <v>308</v>
      </c>
      <c r="E18" s="449"/>
      <c r="F18" s="26" t="s">
        <v>24</v>
      </c>
      <c r="G18" s="91"/>
      <c r="H18" s="125"/>
      <c r="I18" s="91"/>
    </row>
    <row r="19" spans="1:9" ht="20.149999999999999" customHeight="1" x14ac:dyDescent="0.25">
      <c r="A19" s="444" t="s">
        <v>235</v>
      </c>
      <c r="B19" s="444"/>
      <c r="C19" s="67" t="s">
        <v>17</v>
      </c>
      <c r="D19" s="441" t="s">
        <v>309</v>
      </c>
      <c r="E19" s="442"/>
      <c r="F19" s="26" t="s">
        <v>24</v>
      </c>
      <c r="G19" s="91"/>
      <c r="H19" s="125"/>
      <c r="I19" s="91"/>
    </row>
    <row r="20" spans="1:9" ht="20.149999999999999" customHeight="1" x14ac:dyDescent="0.25">
      <c r="A20" s="444" t="s">
        <v>34</v>
      </c>
      <c r="B20" s="444"/>
      <c r="C20" s="67" t="s">
        <v>17</v>
      </c>
      <c r="D20" s="441" t="s">
        <v>35</v>
      </c>
      <c r="E20" s="442"/>
      <c r="F20" s="26" t="s">
        <v>24</v>
      </c>
      <c r="G20" s="91"/>
      <c r="H20" s="125"/>
      <c r="I20" s="91"/>
    </row>
    <row r="21" spans="1:9" ht="20.149999999999999" customHeight="1" x14ac:dyDescent="0.25">
      <c r="A21" s="445" t="s">
        <v>36</v>
      </c>
      <c r="B21" s="446"/>
      <c r="C21" s="446"/>
      <c r="D21" s="446"/>
      <c r="E21" s="446"/>
      <c r="F21" s="447"/>
      <c r="G21" s="91"/>
      <c r="H21" s="91"/>
      <c r="I21" s="91"/>
    </row>
    <row r="22" spans="1:9" ht="20.149999999999999" customHeight="1" x14ac:dyDescent="0.25">
      <c r="A22" s="443" t="s">
        <v>37</v>
      </c>
      <c r="B22" s="443"/>
      <c r="C22" s="67" t="s">
        <v>17</v>
      </c>
      <c r="D22" s="441" t="s">
        <v>38</v>
      </c>
      <c r="E22" s="442"/>
      <c r="F22" s="383"/>
      <c r="G22" s="91"/>
      <c r="H22" s="91"/>
      <c r="I22" s="91"/>
    </row>
    <row r="23" spans="1:9" ht="15" customHeight="1" x14ac:dyDescent="0.25">
      <c r="B23" s="34"/>
      <c r="C23" s="34"/>
      <c r="D23" s="34"/>
      <c r="E23" s="34"/>
      <c r="H23" s="66"/>
    </row>
    <row r="24" spans="1:9" ht="15" customHeight="1" x14ac:dyDescent="0.25">
      <c r="B24" s="34"/>
      <c r="C24" s="34"/>
      <c r="D24" s="34"/>
      <c r="E24" s="34"/>
      <c r="H24" s="66"/>
    </row>
    <row r="25" spans="1:9" ht="15" customHeight="1" x14ac:dyDescent="0.25">
      <c r="B25" s="34"/>
      <c r="C25" s="34"/>
      <c r="D25" s="34"/>
      <c r="E25" s="34"/>
      <c r="H25" s="66"/>
    </row>
    <row r="26" spans="1:9" ht="15" customHeight="1" x14ac:dyDescent="0.25">
      <c r="B26" s="34"/>
      <c r="C26" s="34"/>
      <c r="D26" s="34"/>
      <c r="E26" s="34"/>
      <c r="H26" s="66"/>
    </row>
    <row r="27" spans="1:9" ht="15" customHeight="1" x14ac:dyDescent="0.25">
      <c r="B27" s="34"/>
      <c r="C27" s="34"/>
      <c r="D27" s="34"/>
      <c r="E27" s="34"/>
      <c r="H27" s="66"/>
    </row>
    <row r="28" spans="1:9" ht="15" customHeight="1" x14ac:dyDescent="0.25">
      <c r="B28" s="34"/>
      <c r="C28" s="34"/>
      <c r="D28" s="34"/>
      <c r="E28" s="34"/>
      <c r="H28" s="66"/>
    </row>
    <row r="29" spans="1:9" x14ac:dyDescent="0.25">
      <c r="B29" s="34"/>
      <c r="C29" s="34"/>
      <c r="D29" s="34"/>
      <c r="E29" s="34"/>
      <c r="H29" s="66"/>
    </row>
    <row r="30" spans="1:9" x14ac:dyDescent="0.25">
      <c r="B30" s="34"/>
      <c r="C30" s="34"/>
      <c r="D30" s="34"/>
      <c r="E30" s="34"/>
      <c r="H30" s="66"/>
    </row>
    <row r="31" spans="1:9" x14ac:dyDescent="0.25">
      <c r="A31" s="68"/>
      <c r="H31" s="66"/>
    </row>
    <row r="32" spans="1:9" x14ac:dyDescent="0.25">
      <c r="A32" s="34"/>
      <c r="B32" s="69"/>
      <c r="C32" s="69"/>
      <c r="D32" s="69"/>
      <c r="E32" s="69"/>
      <c r="H32" s="66"/>
    </row>
    <row r="33" spans="1:8" x14ac:dyDescent="0.25">
      <c r="A33" s="34"/>
      <c r="B33" s="69"/>
      <c r="C33" s="69"/>
      <c r="D33" s="69"/>
      <c r="E33" s="69"/>
      <c r="H33" s="66"/>
    </row>
    <row r="34" spans="1:8" x14ac:dyDescent="0.25">
      <c r="A34" s="34"/>
      <c r="B34" s="34"/>
      <c r="C34" s="34"/>
      <c r="D34" s="34"/>
      <c r="E34" s="34"/>
    </row>
    <row r="35" spans="1:8" x14ac:dyDescent="0.25">
      <c r="B35" s="120"/>
    </row>
    <row r="36" spans="1:8" x14ac:dyDescent="0.25">
      <c r="B36" s="120"/>
    </row>
    <row r="37" spans="1:8" x14ac:dyDescent="0.25">
      <c r="B37" s="120"/>
    </row>
    <row r="38" spans="1:8" x14ac:dyDescent="0.25">
      <c r="B38" s="120"/>
    </row>
  </sheetData>
  <mergeCells count="28">
    <mergeCell ref="D13:E13"/>
    <mergeCell ref="A11:B11"/>
    <mergeCell ref="A13:B13"/>
    <mergeCell ref="A14:B14"/>
    <mergeCell ref="D14:E14"/>
    <mergeCell ref="A17:B17"/>
    <mergeCell ref="D17:E17"/>
    <mergeCell ref="D18:E18"/>
    <mergeCell ref="A2:B2"/>
    <mergeCell ref="A16:B16"/>
    <mergeCell ref="D15:E15"/>
    <mergeCell ref="D8:E8"/>
    <mergeCell ref="D10:E10"/>
    <mergeCell ref="D11:E11"/>
    <mergeCell ref="A8:B8"/>
    <mergeCell ref="A10:B10"/>
    <mergeCell ref="D16:E16"/>
    <mergeCell ref="A15:B15"/>
    <mergeCell ref="A9:F9"/>
    <mergeCell ref="A12:F12"/>
    <mergeCell ref="A18:B18"/>
    <mergeCell ref="D22:E22"/>
    <mergeCell ref="A22:B22"/>
    <mergeCell ref="A19:B19"/>
    <mergeCell ref="D19:E19"/>
    <mergeCell ref="A20:B20"/>
    <mergeCell ref="D20:E20"/>
    <mergeCell ref="A21:F21"/>
  </mergeCells>
  <phoneticPr fontId="0" type="noConversion"/>
  <conditionalFormatting sqref="F10:F11 F13:F20">
    <cfRule type="containsText" dxfId="10" priority="5" operator="containsText" text="Erledigt">
      <formula>NOT(ISERROR(SEARCH("Erledigt",F10)))</formula>
    </cfRule>
    <cfRule type="containsText" dxfId="9" priority="6" operator="containsText" text="in Arbeit">
      <formula>NOT(ISERROR(SEARCH("in Arbeit",F10)))</formula>
    </cfRule>
  </conditionalFormatting>
  <conditionalFormatting sqref="F22">
    <cfRule type="containsText" dxfId="8" priority="1" operator="containsText" text="Erledigt">
      <formula>NOT(ISERROR(SEARCH("Erledigt",F22)))</formula>
    </cfRule>
    <cfRule type="containsText" dxfId="7" priority="2" operator="containsText" text="in Arbeit">
      <formula>NOT(ISERROR(SEARCH("in Arbeit",F22)))</formula>
    </cfRule>
  </conditionalFormatting>
  <dataValidations disablePrompts="1" count="1">
    <dataValidation type="list" allowBlank="1" showInputMessage="1" showErrorMessage="1" sqref="F22 F13:F20" xr:uid="{C9A27975-7415-44F0-A3EC-D374CB2D2FB2}">
      <formula1>"Offen,in Arbeit,Erledigt"</formula1>
    </dataValidation>
  </dataValidations>
  <hyperlinks>
    <hyperlink ref="C10" location="Stammdaten!A1" display="Link" xr:uid="{00000000-0004-0000-0100-000000000000}"/>
    <hyperlink ref="C11" location="Emissionsfaktoren!A1" display="Link" xr:uid="{00000000-0004-0000-0100-000001000000}"/>
    <hyperlink ref="C13" location="Energie!A1" display="Link" xr:uid="{00000000-0004-0000-0100-000003000000}"/>
    <hyperlink ref="C15" location="Abfall!A1" display="Link" xr:uid="{00000000-0004-0000-0100-000005000000}"/>
    <hyperlink ref="C16" location="'Bezogene Güter'!A1" display="Link" xr:uid="{00000000-0004-0000-0100-000008000000}"/>
    <hyperlink ref="C14" location="Kältemittel!A1" display="Link" xr:uid="{00000000-0004-0000-0100-000011000000}"/>
    <hyperlink ref="C17" location="Dienstreisen!A1" display="Link" xr:uid="{00000000-0004-0000-0100-000012000000}"/>
    <hyperlink ref="C22" location="'THG-Bilanz'!A1" display="Link" xr:uid="{00000000-0004-0000-0100-000019000000}"/>
    <hyperlink ref="C19" location="'Anreise Mitarbeitende'!A1" display="Link" xr:uid="{ADD871DA-DB83-4E1A-9662-89BB702D3306}"/>
    <hyperlink ref="C20" location="Datenqualität!A1" display="Link" xr:uid="{F5EB68DC-CD74-410D-B154-D2977711561D}"/>
    <hyperlink ref="C18" location="'Anreise Besucher_innen'!A1" display="Link" xr:uid="{712DBF8C-B192-462F-9767-9DA04D4A333F}"/>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Seite &amp;P von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J49"/>
  <sheetViews>
    <sheetView showGridLines="0" zoomScale="85" zoomScaleNormal="85" zoomScaleSheetLayoutView="75" workbookViewId="0">
      <selection activeCell="J2" sqref="J2:J3"/>
    </sheetView>
  </sheetViews>
  <sheetFormatPr baseColWidth="10" defaultColWidth="11.453125" defaultRowHeight="13.5" x14ac:dyDescent="0.3"/>
  <cols>
    <col min="1" max="1" width="37.81640625" style="1" customWidth="1"/>
    <col min="2" max="2" width="11.54296875" style="1" bestFit="1" customWidth="1"/>
    <col min="3" max="3" width="16.1796875" style="1" customWidth="1"/>
    <col min="4" max="4" width="11.453125" style="1"/>
    <col min="5" max="10" width="12.453125" style="1" customWidth="1"/>
    <col min="11" max="16384" width="11.453125" style="1"/>
  </cols>
  <sheetData>
    <row r="1" spans="1:10" ht="14" thickBot="1" x14ac:dyDescent="0.35">
      <c r="A1" s="6"/>
      <c r="B1" s="6"/>
      <c r="C1" s="6"/>
      <c r="D1" s="6"/>
      <c r="E1" s="6"/>
      <c r="F1" s="6"/>
      <c r="G1" s="6"/>
      <c r="H1" s="6"/>
    </row>
    <row r="2" spans="1:10" ht="23" x14ac:dyDescent="0.35">
      <c r="A2" s="450" t="s">
        <v>39</v>
      </c>
      <c r="B2" s="450"/>
      <c r="C2" s="450"/>
      <c r="D2" s="450"/>
      <c r="E2" s="19"/>
      <c r="F2" s="7"/>
      <c r="G2" s="6"/>
      <c r="H2" s="6"/>
      <c r="J2" s="454" t="s">
        <v>40</v>
      </c>
    </row>
    <row r="3" spans="1:10" ht="15.5" thickBot="1" x14ac:dyDescent="0.35">
      <c r="A3" s="17"/>
      <c r="B3" s="17"/>
      <c r="C3" s="17"/>
      <c r="D3" s="35"/>
      <c r="E3" s="17"/>
      <c r="F3" s="6"/>
      <c r="G3" s="6"/>
      <c r="H3" s="6"/>
      <c r="J3" s="455"/>
    </row>
    <row r="4" spans="1:10" x14ac:dyDescent="0.3">
      <c r="A4" s="20" t="s">
        <v>9</v>
      </c>
      <c r="B4" s="20">
        <f>B15</f>
        <v>0</v>
      </c>
      <c r="C4" s="21"/>
      <c r="D4" s="17"/>
      <c r="E4" s="22"/>
      <c r="F4" s="5"/>
      <c r="G4" s="6"/>
    </row>
    <row r="5" spans="1:10" ht="14" thickBot="1" x14ac:dyDescent="0.35">
      <c r="A5" s="44" t="s">
        <v>10</v>
      </c>
      <c r="B5" s="261">
        <f>A10</f>
        <v>0</v>
      </c>
      <c r="C5" s="24"/>
      <c r="D5" s="37"/>
      <c r="E5" s="37"/>
      <c r="F5" s="12"/>
      <c r="G5" s="12"/>
      <c r="H5" s="12"/>
      <c r="I5" s="12"/>
      <c r="J5" s="12"/>
    </row>
    <row r="6" spans="1:10" ht="15" x14ac:dyDescent="0.3">
      <c r="A6" s="29"/>
      <c r="B6" s="34"/>
      <c r="C6" s="34"/>
      <c r="D6" s="25"/>
      <c r="E6" s="34"/>
    </row>
    <row r="7" spans="1:10" ht="15" x14ac:dyDescent="0.3">
      <c r="A7" s="29"/>
      <c r="B7" s="34"/>
      <c r="C7" s="34"/>
      <c r="D7" s="25"/>
      <c r="E7" s="34"/>
    </row>
    <row r="8" spans="1:10" ht="15" x14ac:dyDescent="0.3">
      <c r="A8" s="456" t="s">
        <v>41</v>
      </c>
      <c r="B8" s="457"/>
      <c r="C8" s="458"/>
      <c r="D8" s="34"/>
      <c r="E8" s="34"/>
    </row>
    <row r="9" spans="1:10" ht="15" x14ac:dyDescent="0.3">
      <c r="A9" s="38"/>
      <c r="B9" s="38"/>
      <c r="C9" s="34"/>
      <c r="D9" s="34"/>
      <c r="E9" s="34"/>
    </row>
    <row r="10" spans="1:10" ht="15" x14ac:dyDescent="0.3">
      <c r="A10" s="99"/>
      <c r="B10" s="34"/>
      <c r="C10" s="34"/>
      <c r="D10" s="34"/>
      <c r="E10" s="34"/>
    </row>
    <row r="11" spans="1:10" ht="15.5" x14ac:dyDescent="0.3">
      <c r="A11" s="39"/>
      <c r="B11" s="34"/>
      <c r="C11" s="40"/>
      <c r="D11" s="40"/>
      <c r="E11" s="34"/>
    </row>
    <row r="12" spans="1:10" x14ac:dyDescent="0.3">
      <c r="A12" s="34"/>
      <c r="B12" s="34"/>
      <c r="C12" s="34"/>
      <c r="D12" s="34"/>
      <c r="E12" s="34"/>
    </row>
    <row r="13" spans="1:10" ht="15" x14ac:dyDescent="0.3">
      <c r="A13" s="456" t="s">
        <v>42</v>
      </c>
      <c r="B13" s="457"/>
      <c r="C13" s="459"/>
      <c r="D13" s="34"/>
      <c r="E13" s="34"/>
    </row>
    <row r="14" spans="1:10" x14ac:dyDescent="0.3">
      <c r="A14" s="34"/>
      <c r="B14" s="34"/>
      <c r="C14" s="34"/>
      <c r="D14" s="34"/>
      <c r="E14" s="34"/>
    </row>
    <row r="15" spans="1:10" ht="15.5" x14ac:dyDescent="0.3">
      <c r="A15" s="26" t="s">
        <v>43</v>
      </c>
      <c r="B15" s="463"/>
      <c r="C15" s="464"/>
      <c r="D15" s="464"/>
      <c r="E15" s="465"/>
    </row>
    <row r="16" spans="1:10" ht="15.5" x14ac:dyDescent="0.3">
      <c r="A16" s="41" t="s">
        <v>44</v>
      </c>
      <c r="B16" s="466"/>
      <c r="C16" s="467"/>
      <c r="D16" s="467"/>
      <c r="E16" s="468"/>
    </row>
    <row r="17" spans="1:10" ht="15.5" x14ac:dyDescent="0.3">
      <c r="A17" s="42"/>
      <c r="B17" s="460"/>
      <c r="C17" s="461"/>
      <c r="D17" s="461"/>
      <c r="E17" s="462"/>
    </row>
    <row r="18" spans="1:10" ht="15.5" x14ac:dyDescent="0.3">
      <c r="A18" s="43" t="s">
        <v>45</v>
      </c>
      <c r="B18" s="460"/>
      <c r="C18" s="461"/>
      <c r="D18" s="461"/>
      <c r="E18" s="462"/>
    </row>
    <row r="19" spans="1:10" ht="15" x14ac:dyDescent="0.3">
      <c r="A19" s="470" t="s">
        <v>46</v>
      </c>
      <c r="B19" s="473"/>
      <c r="C19" s="474"/>
      <c r="D19" s="474"/>
      <c r="E19" s="475"/>
    </row>
    <row r="20" spans="1:10" ht="15" x14ac:dyDescent="0.3">
      <c r="A20" s="471"/>
      <c r="B20" s="473"/>
      <c r="C20" s="474"/>
      <c r="D20" s="474"/>
      <c r="E20" s="475"/>
    </row>
    <row r="21" spans="1:10" ht="15" x14ac:dyDescent="0.3">
      <c r="A21" s="472"/>
      <c r="B21" s="473"/>
      <c r="C21" s="474"/>
      <c r="D21" s="474"/>
      <c r="E21" s="475"/>
    </row>
    <row r="22" spans="1:10" ht="15.5" x14ac:dyDescent="0.3">
      <c r="A22" s="27"/>
      <c r="B22" s="312"/>
      <c r="C22" s="313"/>
      <c r="D22" s="313"/>
      <c r="E22" s="313"/>
    </row>
    <row r="23" spans="1:10" ht="15" x14ac:dyDescent="0.3">
      <c r="A23" s="236"/>
      <c r="B23" s="237"/>
      <c r="C23" s="117"/>
      <c r="D23" s="117"/>
      <c r="E23" s="238">
        <f>D30</f>
        <v>2020</v>
      </c>
      <c r="F23" s="238">
        <f>E23+1</f>
        <v>2021</v>
      </c>
      <c r="G23" s="238">
        <f>F23+1</f>
        <v>2022</v>
      </c>
      <c r="H23" s="238">
        <f t="shared" ref="H23" si="0">G23+1</f>
        <v>2023</v>
      </c>
      <c r="I23" s="238">
        <f t="shared" ref="I23:J23" si="1">H23+1</f>
        <v>2024</v>
      </c>
      <c r="J23" s="238">
        <f t="shared" si="1"/>
        <v>2025</v>
      </c>
    </row>
    <row r="24" spans="1:10" ht="15.5" x14ac:dyDescent="0.3">
      <c r="A24" s="469" t="s">
        <v>47</v>
      </c>
      <c r="B24" s="469"/>
      <c r="C24" s="469"/>
      <c r="D24" s="469"/>
      <c r="E24" s="310"/>
      <c r="F24" s="311"/>
      <c r="G24" s="311"/>
      <c r="H24" s="311"/>
      <c r="I24" s="311"/>
      <c r="J24" s="311"/>
    </row>
    <row r="25" spans="1:10" x14ac:dyDescent="0.3">
      <c r="A25" s="34"/>
      <c r="B25" s="34"/>
      <c r="C25" s="34"/>
      <c r="D25" s="34"/>
      <c r="E25" s="34"/>
    </row>
    <row r="26" spans="1:10" x14ac:dyDescent="0.3">
      <c r="A26" s="34"/>
      <c r="B26" s="34"/>
      <c r="C26" s="34"/>
      <c r="D26" s="34"/>
      <c r="E26" s="34"/>
    </row>
    <row r="27" spans="1:10" s="34" customFormat="1" ht="15" x14ac:dyDescent="0.25">
      <c r="A27" s="456" t="s">
        <v>48</v>
      </c>
      <c r="B27" s="457"/>
      <c r="C27" s="459"/>
    </row>
    <row r="28" spans="1:10" x14ac:dyDescent="0.3">
      <c r="A28" s="34"/>
      <c r="B28" s="34"/>
      <c r="C28" s="34"/>
      <c r="D28" s="34"/>
      <c r="E28" s="34"/>
    </row>
    <row r="29" spans="1:10" x14ac:dyDescent="0.3">
      <c r="A29" s="150"/>
      <c r="B29" s="151"/>
      <c r="C29" s="151"/>
      <c r="D29" s="151"/>
      <c r="E29" s="228"/>
    </row>
    <row r="30" spans="1:10" ht="15" x14ac:dyDescent="0.3">
      <c r="A30" s="229" t="s">
        <v>49</v>
      </c>
      <c r="B30" s="14"/>
      <c r="C30" s="14"/>
      <c r="D30" s="100">
        <v>2020</v>
      </c>
      <c r="E30" s="244"/>
      <c r="G30" s="230"/>
    </row>
    <row r="31" spans="1:10" ht="15" x14ac:dyDescent="0.3">
      <c r="A31" s="231" t="s">
        <v>50</v>
      </c>
      <c r="B31" s="14"/>
      <c r="C31" s="14"/>
      <c r="D31" s="232"/>
      <c r="E31" s="244"/>
      <c r="G31" s="230"/>
    </row>
    <row r="32" spans="1:10" ht="15" x14ac:dyDescent="0.3">
      <c r="A32" s="233"/>
      <c r="B32" s="234"/>
      <c r="C32" s="234"/>
      <c r="D32" s="234"/>
      <c r="E32" s="235"/>
    </row>
    <row r="33" spans="1:10" ht="15" x14ac:dyDescent="0.3">
      <c r="B33" s="27"/>
      <c r="C33" s="27"/>
      <c r="D33" s="27"/>
      <c r="E33" s="27"/>
    </row>
    <row r="34" spans="1:10" ht="15" x14ac:dyDescent="0.3">
      <c r="A34" s="27"/>
      <c r="B34" s="27"/>
      <c r="C34" s="27"/>
      <c r="D34" s="27"/>
      <c r="E34" s="27"/>
    </row>
    <row r="35" spans="1:10" x14ac:dyDescent="0.3">
      <c r="A35" s="481" t="s">
        <v>51</v>
      </c>
      <c r="B35" s="482"/>
      <c r="C35" s="482"/>
      <c r="D35" s="482"/>
      <c r="E35" s="482"/>
      <c r="F35" s="476" t="s">
        <v>52</v>
      </c>
      <c r="G35" s="476"/>
      <c r="H35" s="476"/>
      <c r="I35" s="476"/>
      <c r="J35" s="476"/>
    </row>
    <row r="36" spans="1:10" ht="18.649999999999999" customHeight="1" x14ac:dyDescent="0.3">
      <c r="A36" s="236" t="s">
        <v>53</v>
      </c>
      <c r="B36" s="237"/>
      <c r="C36" s="117"/>
      <c r="D36" s="117"/>
      <c r="E36" s="117"/>
      <c r="F36" s="238">
        <f>D30+1</f>
        <v>2021</v>
      </c>
      <c r="G36" s="238">
        <f>F36+1</f>
        <v>2022</v>
      </c>
      <c r="H36" s="238">
        <f>G36+1</f>
        <v>2023</v>
      </c>
      <c r="I36" s="238">
        <f t="shared" ref="I36:J36" si="2">H36+1</f>
        <v>2024</v>
      </c>
      <c r="J36" s="238">
        <f t="shared" si="2"/>
        <v>2025</v>
      </c>
    </row>
    <row r="37" spans="1:10" ht="18.649999999999999" customHeight="1" x14ac:dyDescent="0.3">
      <c r="A37" s="477"/>
      <c r="B37" s="478"/>
      <c r="C37" s="478"/>
      <c r="D37" s="478"/>
      <c r="E37" s="478"/>
      <c r="F37" s="239"/>
      <c r="G37" s="239"/>
      <c r="H37" s="239"/>
      <c r="I37" s="239"/>
      <c r="J37" s="239"/>
    </row>
    <row r="38" spans="1:10" ht="18.649999999999999" customHeight="1" x14ac:dyDescent="0.3">
      <c r="A38" s="483" t="s">
        <v>54</v>
      </c>
      <c r="B38" s="484"/>
      <c r="C38" s="484"/>
      <c r="D38" s="484"/>
      <c r="E38" s="485"/>
      <c r="F38" s="242"/>
      <c r="J38" s="124"/>
    </row>
    <row r="39" spans="1:10" ht="18.649999999999999" customHeight="1" x14ac:dyDescent="0.3">
      <c r="A39" s="477" t="s">
        <v>55</v>
      </c>
      <c r="B39" s="478"/>
      <c r="C39" s="478"/>
      <c r="D39" s="478"/>
      <c r="E39" s="478"/>
      <c r="F39" s="239"/>
      <c r="G39" s="239"/>
      <c r="H39" s="239"/>
      <c r="I39" s="239"/>
      <c r="J39" s="239"/>
    </row>
    <row r="40" spans="1:10" ht="18.649999999999999" customHeight="1" x14ac:dyDescent="0.3">
      <c r="A40" s="240"/>
      <c r="B40" s="241"/>
      <c r="C40" s="241"/>
      <c r="D40" s="241"/>
      <c r="E40" s="241"/>
      <c r="F40" s="242"/>
      <c r="J40" s="124"/>
    </row>
    <row r="41" spans="1:10" ht="18.649999999999999" customHeight="1" x14ac:dyDescent="0.3">
      <c r="A41" s="236" t="s">
        <v>56</v>
      </c>
      <c r="F41" s="242"/>
      <c r="J41" s="124"/>
    </row>
    <row r="42" spans="1:10" ht="18.649999999999999" customHeight="1" x14ac:dyDescent="0.3">
      <c r="A42" s="243" t="s">
        <v>57</v>
      </c>
      <c r="F42" s="242"/>
      <c r="J42" s="124"/>
    </row>
    <row r="43" spans="1:10" ht="18.649999999999999" customHeight="1" x14ac:dyDescent="0.3">
      <c r="A43" s="477"/>
      <c r="B43" s="478"/>
      <c r="C43" s="478"/>
      <c r="D43" s="478"/>
      <c r="E43" s="478"/>
      <c r="F43" s="239"/>
      <c r="G43" s="239"/>
      <c r="H43" s="239"/>
      <c r="I43" s="239"/>
      <c r="J43" s="239"/>
    </row>
    <row r="44" spans="1:10" ht="18.649999999999999" customHeight="1" x14ac:dyDescent="0.3">
      <c r="A44" s="242"/>
      <c r="F44" s="242"/>
      <c r="J44" s="124"/>
    </row>
    <row r="45" spans="1:10" ht="18.649999999999999" customHeight="1" x14ac:dyDescent="0.3">
      <c r="A45" s="243" t="s">
        <v>58</v>
      </c>
      <c r="F45" s="242"/>
      <c r="J45" s="124"/>
    </row>
    <row r="46" spans="1:10" ht="18.649999999999999" customHeight="1" x14ac:dyDescent="0.3">
      <c r="A46" s="479"/>
      <c r="B46" s="480"/>
      <c r="C46" s="480"/>
      <c r="D46" s="480"/>
      <c r="E46" s="480"/>
      <c r="F46" s="239"/>
      <c r="G46" s="239"/>
      <c r="H46" s="239"/>
      <c r="I46" s="239"/>
      <c r="J46" s="239"/>
    </row>
    <row r="47" spans="1:10" ht="18.649999999999999" customHeight="1" x14ac:dyDescent="0.3">
      <c r="A47" s="242"/>
      <c r="F47" s="242"/>
      <c r="J47" s="124"/>
    </row>
    <row r="48" spans="1:10" ht="18.649999999999999" customHeight="1" x14ac:dyDescent="0.3">
      <c r="A48" s="243" t="s">
        <v>59</v>
      </c>
      <c r="F48" s="242"/>
      <c r="J48" s="124"/>
    </row>
    <row r="49" spans="1:10" ht="18.649999999999999" customHeight="1" x14ac:dyDescent="0.3">
      <c r="A49" s="477"/>
      <c r="B49" s="480"/>
      <c r="C49" s="480"/>
      <c r="D49" s="480"/>
      <c r="E49" s="480"/>
      <c r="F49" s="239"/>
      <c r="G49" s="239"/>
      <c r="H49" s="239"/>
      <c r="I49" s="239"/>
      <c r="J49" s="239"/>
    </row>
  </sheetData>
  <sheetProtection formatRows="0"/>
  <mergeCells count="22">
    <mergeCell ref="F35:J35"/>
    <mergeCell ref="A37:E37"/>
    <mergeCell ref="A43:E43"/>
    <mergeCell ref="A46:E46"/>
    <mergeCell ref="A49:E49"/>
    <mergeCell ref="A35:E35"/>
    <mergeCell ref="A38:E38"/>
    <mergeCell ref="A39:E39"/>
    <mergeCell ref="J2:J3"/>
    <mergeCell ref="A8:C8"/>
    <mergeCell ref="A2:D2"/>
    <mergeCell ref="A27:C27"/>
    <mergeCell ref="B18:E18"/>
    <mergeCell ref="B17:E17"/>
    <mergeCell ref="B15:E15"/>
    <mergeCell ref="A13:C13"/>
    <mergeCell ref="B16:E16"/>
    <mergeCell ref="A24:D24"/>
    <mergeCell ref="A19:A21"/>
    <mergeCell ref="B19:E19"/>
    <mergeCell ref="B20:E20"/>
    <mergeCell ref="B21:E21"/>
  </mergeCells>
  <phoneticPr fontId="0" type="noConversion"/>
  <hyperlinks>
    <hyperlink ref="J2:J3" location="INHALT!A1" display="zurück zum Inhalt" xr:uid="{292E1B15-AADA-4995-9D61-11189BF9EA2D}"/>
  </hyperlinks>
  <printOptions horizontalCentered="1"/>
  <pageMargins left="0.78740157480314965" right="0.78740157480314965" top="0.98425196850393704" bottom="0.98425196850393704" header="0.51181102362204722" footer="0.51181102362204722"/>
  <pageSetup paperSize="9" scale="49" orientation="portrait" horizontalDpi="300" verticalDpi="300" r:id="rId1"/>
  <headerFooter alignWithMargins="0">
    <oddFooter>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H327"/>
  <sheetViews>
    <sheetView showGridLines="0" zoomScale="85" zoomScaleNormal="85" zoomScaleSheetLayoutView="75" workbookViewId="0">
      <selection activeCell="B26" sqref="B26"/>
    </sheetView>
  </sheetViews>
  <sheetFormatPr baseColWidth="10" defaultColWidth="11.453125" defaultRowHeight="13.5" x14ac:dyDescent="0.25"/>
  <cols>
    <col min="1" max="1" width="25.1796875" style="34" customWidth="1"/>
    <col min="2" max="2" width="16.1796875" style="34" customWidth="1"/>
    <col min="3" max="3" width="27.453125" style="34" customWidth="1"/>
    <col min="4" max="4" width="22.81640625" style="34" customWidth="1"/>
    <col min="5" max="5" width="19.453125" style="34" customWidth="1"/>
    <col min="6" max="6" width="22" style="34" customWidth="1"/>
    <col min="7" max="7" width="36.81640625" style="34" customWidth="1"/>
    <col min="8" max="8" width="42.1796875" style="34" customWidth="1"/>
    <col min="9" max="16384" width="11.453125" style="34"/>
  </cols>
  <sheetData>
    <row r="1" spans="1:8" ht="13.5" customHeight="1" thickBot="1" x14ac:dyDescent="0.3">
      <c r="A1" s="17"/>
      <c r="B1" s="17"/>
      <c r="C1" s="17"/>
      <c r="D1" s="17"/>
      <c r="E1" s="17"/>
      <c r="F1" s="17"/>
      <c r="G1" s="17"/>
      <c r="H1" s="17"/>
    </row>
    <row r="2" spans="1:8" ht="22.5" customHeight="1" x14ac:dyDescent="0.25">
      <c r="A2" s="72" t="s">
        <v>19</v>
      </c>
      <c r="B2" s="17"/>
      <c r="C2" s="17"/>
      <c r="D2" s="17"/>
      <c r="E2" s="22"/>
      <c r="F2" s="22"/>
      <c r="H2" s="454" t="s">
        <v>40</v>
      </c>
    </row>
    <row r="3" spans="1:8" ht="13.5" customHeight="1" thickBot="1" x14ac:dyDescent="0.3">
      <c r="A3" s="17"/>
      <c r="B3" s="17"/>
      <c r="C3" s="17"/>
      <c r="D3" s="17"/>
      <c r="E3" s="22"/>
      <c r="F3" s="17"/>
      <c r="H3" s="455"/>
    </row>
    <row r="4" spans="1:8" ht="12.75" customHeight="1" x14ac:dyDescent="0.25">
      <c r="A4" s="20" t="s">
        <v>9</v>
      </c>
      <c r="B4" s="17"/>
      <c r="C4" s="20"/>
      <c r="D4" s="21">
        <f>Stammdaten!B15</f>
        <v>0</v>
      </c>
      <c r="E4" s="17"/>
      <c r="F4" s="22"/>
      <c r="G4" s="22"/>
      <c r="H4" s="22"/>
    </row>
    <row r="5" spans="1:8" ht="13.5" customHeight="1" thickBot="1" x14ac:dyDescent="0.3">
      <c r="A5" s="44" t="s">
        <v>10</v>
      </c>
      <c r="B5" s="36"/>
      <c r="C5" s="36"/>
      <c r="D5" s="24" t="str">
        <f>IF(Stammdaten!A10="","", Stammdaten!A10)</f>
        <v/>
      </c>
      <c r="E5" s="37"/>
      <c r="F5" s="37"/>
      <c r="G5" s="37"/>
      <c r="H5" s="37"/>
    </row>
    <row r="6" spans="1:8" ht="13.5" customHeight="1" x14ac:dyDescent="0.25">
      <c r="A6" s="20"/>
      <c r="B6" s="17"/>
      <c r="C6" s="17"/>
      <c r="D6" s="70"/>
      <c r="E6" s="22"/>
      <c r="F6" s="22"/>
      <c r="G6" s="22"/>
      <c r="H6" s="22"/>
    </row>
    <row r="7" spans="1:8" ht="13.5" customHeight="1" x14ac:dyDescent="0.25">
      <c r="A7" s="20"/>
      <c r="B7" s="17"/>
      <c r="C7" s="17"/>
      <c r="D7" s="70"/>
      <c r="E7" s="22"/>
      <c r="F7" s="22"/>
      <c r="G7" s="22"/>
      <c r="H7" s="22"/>
    </row>
    <row r="8" spans="1:8" ht="20.25" customHeight="1" x14ac:dyDescent="0.25">
      <c r="A8" s="328" t="s">
        <v>60</v>
      </c>
      <c r="B8" s="151"/>
      <c r="C8" s="151"/>
      <c r="D8" s="151"/>
      <c r="E8" s="151"/>
      <c r="F8" s="151"/>
      <c r="G8" s="151"/>
      <c r="H8" s="228"/>
    </row>
    <row r="9" spans="1:8" ht="19.25" customHeight="1" x14ac:dyDescent="0.25">
      <c r="A9" s="488" t="s">
        <v>61</v>
      </c>
      <c r="B9" s="489"/>
      <c r="C9" s="489"/>
      <c r="D9" s="489"/>
      <c r="E9" s="489"/>
      <c r="F9" s="489"/>
      <c r="G9" s="489"/>
      <c r="H9" s="490"/>
    </row>
    <row r="10" spans="1:8" ht="17.25" customHeight="1" x14ac:dyDescent="0.25">
      <c r="A10" s="305"/>
      <c r="B10" s="305"/>
      <c r="C10" s="305"/>
      <c r="D10" s="305"/>
      <c r="E10" s="183"/>
      <c r="F10" s="305"/>
      <c r="G10" s="305"/>
      <c r="H10" s="306"/>
    </row>
    <row r="11" spans="1:8" s="63" customFormat="1" ht="17.5" x14ac:dyDescent="0.25">
      <c r="A11" s="331" t="s">
        <v>62</v>
      </c>
      <c r="B11" s="332"/>
      <c r="C11" s="332"/>
      <c r="D11" s="332"/>
      <c r="E11" s="332"/>
      <c r="F11" s="332"/>
      <c r="G11" s="332"/>
      <c r="H11" s="332"/>
    </row>
    <row r="12" spans="1:8" ht="27" x14ac:dyDescent="0.25">
      <c r="A12" s="329" t="s">
        <v>63</v>
      </c>
      <c r="B12" s="491" t="s">
        <v>64</v>
      </c>
      <c r="C12" s="492"/>
      <c r="D12" s="307" t="s">
        <v>65</v>
      </c>
      <c r="E12" s="307" t="s">
        <v>66</v>
      </c>
      <c r="F12" s="307" t="s">
        <v>67</v>
      </c>
      <c r="G12" s="307" t="s">
        <v>68</v>
      </c>
      <c r="H12" s="307" t="s">
        <v>69</v>
      </c>
    </row>
    <row r="13" spans="1:8" x14ac:dyDescent="0.25">
      <c r="A13" s="330" t="s">
        <v>70</v>
      </c>
      <c r="B13" s="486">
        <v>2019</v>
      </c>
      <c r="C13" s="487"/>
      <c r="D13" s="308" t="s">
        <v>71</v>
      </c>
      <c r="E13" s="129">
        <v>9.9499999999999993</v>
      </c>
      <c r="F13" s="129" t="s">
        <v>72</v>
      </c>
      <c r="G13" s="413" t="s">
        <v>73</v>
      </c>
      <c r="H13" s="414"/>
    </row>
    <row r="14" spans="1:8" x14ac:dyDescent="0.25">
      <c r="A14" s="330" t="s">
        <v>74</v>
      </c>
      <c r="B14" s="486">
        <v>2019</v>
      </c>
      <c r="C14" s="487"/>
      <c r="D14" s="308" t="s">
        <v>75</v>
      </c>
      <c r="E14" s="129">
        <v>9.8800000000000008</v>
      </c>
      <c r="F14" s="129" t="s">
        <v>76</v>
      </c>
      <c r="G14" s="413" t="s">
        <v>73</v>
      </c>
      <c r="H14" s="414"/>
    </row>
    <row r="15" spans="1:8" x14ac:dyDescent="0.25">
      <c r="A15" s="330" t="s">
        <v>77</v>
      </c>
      <c r="B15" s="486">
        <v>2019</v>
      </c>
      <c r="C15" s="487"/>
      <c r="D15" s="308" t="s">
        <v>78</v>
      </c>
      <c r="E15" s="129">
        <v>12.88</v>
      </c>
      <c r="F15" s="129" t="s">
        <v>79</v>
      </c>
      <c r="G15" s="413" t="s">
        <v>73</v>
      </c>
      <c r="H15" s="414"/>
    </row>
    <row r="16" spans="1:8" x14ac:dyDescent="0.25">
      <c r="A16" s="330" t="s">
        <v>80</v>
      </c>
      <c r="B16" s="486">
        <v>2019</v>
      </c>
      <c r="C16" s="487"/>
      <c r="D16" s="129" t="s">
        <v>78</v>
      </c>
      <c r="E16" s="129">
        <v>4.5199999999999996</v>
      </c>
      <c r="F16" s="129" t="s">
        <v>79</v>
      </c>
      <c r="G16" s="413" t="s">
        <v>73</v>
      </c>
      <c r="H16" s="414"/>
    </row>
    <row r="17" spans="1:8" x14ac:dyDescent="0.25">
      <c r="A17" s="330" t="s">
        <v>81</v>
      </c>
      <c r="B17" s="486">
        <v>2019</v>
      </c>
      <c r="C17" s="487"/>
      <c r="D17" s="129" t="s">
        <v>78</v>
      </c>
      <c r="E17" s="129">
        <v>3.71</v>
      </c>
      <c r="F17" s="129" t="s">
        <v>79</v>
      </c>
      <c r="G17" s="413" t="s">
        <v>73</v>
      </c>
      <c r="H17" s="414"/>
    </row>
    <row r="18" spans="1:8" x14ac:dyDescent="0.25">
      <c r="A18" s="330" t="s">
        <v>82</v>
      </c>
      <c r="B18" s="486">
        <v>2019</v>
      </c>
      <c r="C18" s="487"/>
      <c r="D18" s="308" t="s">
        <v>71</v>
      </c>
      <c r="E18" s="129">
        <v>9.9</v>
      </c>
      <c r="F18" s="129" t="s">
        <v>72</v>
      </c>
      <c r="G18" s="413" t="s">
        <v>73</v>
      </c>
      <c r="H18" s="414"/>
    </row>
    <row r="19" spans="1:8" ht="15" customHeight="1" x14ac:dyDescent="0.25">
      <c r="A19" s="330" t="s">
        <v>83</v>
      </c>
      <c r="B19" s="486">
        <v>2019</v>
      </c>
      <c r="C19" s="487"/>
      <c r="D19" s="308" t="s">
        <v>71</v>
      </c>
      <c r="E19" s="129">
        <v>8.85</v>
      </c>
      <c r="F19" s="129" t="s">
        <v>72</v>
      </c>
      <c r="G19" s="413" t="s">
        <v>73</v>
      </c>
      <c r="H19" s="414"/>
    </row>
    <row r="20" spans="1:8" ht="15" customHeight="1" x14ac:dyDescent="0.25">
      <c r="A20" s="330" t="s">
        <v>84</v>
      </c>
      <c r="B20" s="486">
        <v>2019</v>
      </c>
      <c r="C20" s="487"/>
      <c r="D20" s="308" t="s">
        <v>78</v>
      </c>
      <c r="E20" s="129">
        <v>12.57</v>
      </c>
      <c r="F20" s="129" t="s">
        <v>79</v>
      </c>
      <c r="G20" s="413" t="s">
        <v>73</v>
      </c>
      <c r="H20" s="414"/>
    </row>
    <row r="21" spans="1:8" ht="15" customHeight="1" x14ac:dyDescent="0.25">
      <c r="A21" s="330" t="s">
        <v>85</v>
      </c>
      <c r="B21" s="486">
        <v>2019</v>
      </c>
      <c r="C21" s="487"/>
      <c r="D21" s="308" t="s">
        <v>71</v>
      </c>
      <c r="E21" s="129">
        <v>6.87</v>
      </c>
      <c r="F21" s="129" t="s">
        <v>72</v>
      </c>
      <c r="G21" s="413" t="s">
        <v>73</v>
      </c>
      <c r="H21" s="414"/>
    </row>
    <row r="22" spans="1:8" ht="15.75" customHeight="1" x14ac:dyDescent="0.25">
      <c r="A22" s="333"/>
      <c r="B22" s="334"/>
      <c r="C22" s="334"/>
      <c r="D22" s="334"/>
      <c r="E22" s="334"/>
      <c r="F22" s="334"/>
      <c r="G22" s="334"/>
      <c r="H22" s="334"/>
    </row>
    <row r="23" spans="1:8" s="63" customFormat="1" ht="17.5" x14ac:dyDescent="0.25">
      <c r="A23" s="331" t="s">
        <v>19</v>
      </c>
      <c r="B23" s="332"/>
      <c r="C23" s="332"/>
      <c r="D23" s="332"/>
      <c r="E23" s="332"/>
      <c r="F23" s="332"/>
      <c r="G23" s="332"/>
      <c r="H23" s="332"/>
    </row>
    <row r="24" spans="1:8" x14ac:dyDescent="0.25">
      <c r="A24" s="307" t="s">
        <v>86</v>
      </c>
      <c r="B24" s="307" t="s">
        <v>64</v>
      </c>
      <c r="C24" s="307" t="s">
        <v>87</v>
      </c>
      <c r="D24" s="307" t="s">
        <v>88</v>
      </c>
      <c r="E24" s="307" t="s">
        <v>89</v>
      </c>
      <c r="F24" s="307" t="s">
        <v>90</v>
      </c>
      <c r="G24" s="307" t="s">
        <v>68</v>
      </c>
      <c r="H24" s="307" t="s">
        <v>69</v>
      </c>
    </row>
    <row r="25" spans="1:8" x14ac:dyDescent="0.25">
      <c r="A25" s="406" t="s">
        <v>300</v>
      </c>
      <c r="B25" s="405">
        <v>2019</v>
      </c>
      <c r="C25" s="407" t="s">
        <v>92</v>
      </c>
      <c r="D25" s="408"/>
      <c r="E25" s="409">
        <v>123</v>
      </c>
      <c r="F25" s="410"/>
      <c r="G25" s="411"/>
      <c r="H25" s="411"/>
    </row>
    <row r="26" spans="1:8" x14ac:dyDescent="0.25">
      <c r="A26" s="406"/>
      <c r="B26" s="405"/>
      <c r="C26" s="407"/>
      <c r="D26" s="408"/>
      <c r="E26" s="409"/>
      <c r="F26" s="410"/>
      <c r="G26" s="411"/>
      <c r="H26" s="411"/>
    </row>
    <row r="27" spans="1:8" x14ac:dyDescent="0.25">
      <c r="A27" s="406"/>
      <c r="B27" s="405"/>
      <c r="C27" s="407"/>
      <c r="D27" s="408"/>
      <c r="E27" s="409"/>
      <c r="F27" s="410"/>
      <c r="G27" s="411"/>
      <c r="H27" s="411"/>
    </row>
    <row r="28" spans="1:8" x14ac:dyDescent="0.25">
      <c r="A28" s="406"/>
      <c r="B28" s="405"/>
      <c r="C28" s="407"/>
      <c r="D28" s="408"/>
      <c r="E28" s="409"/>
      <c r="F28" s="410"/>
      <c r="G28" s="411"/>
      <c r="H28" s="411"/>
    </row>
    <row r="29" spans="1:8" x14ac:dyDescent="0.25">
      <c r="A29" s="406"/>
      <c r="B29" s="405"/>
      <c r="C29" s="407"/>
      <c r="D29" s="408"/>
      <c r="E29" s="409"/>
      <c r="F29" s="410"/>
      <c r="G29" s="411"/>
      <c r="H29" s="411"/>
    </row>
    <row r="30" spans="1:8" x14ac:dyDescent="0.25">
      <c r="A30" s="407"/>
      <c r="B30" s="384"/>
      <c r="C30" s="407"/>
      <c r="D30" s="407"/>
      <c r="E30" s="412"/>
      <c r="F30" s="407"/>
      <c r="G30" s="411"/>
      <c r="H30" s="411"/>
    </row>
    <row r="31" spans="1:8" x14ac:dyDescent="0.25">
      <c r="A31" s="407"/>
      <c r="B31" s="384"/>
      <c r="C31" s="407"/>
      <c r="D31" s="407"/>
      <c r="E31" s="412"/>
      <c r="F31" s="407"/>
      <c r="G31" s="411"/>
      <c r="H31" s="411"/>
    </row>
    <row r="32" spans="1:8" x14ac:dyDescent="0.25">
      <c r="A32" s="407"/>
      <c r="B32" s="384"/>
      <c r="C32" s="407"/>
      <c r="D32" s="407"/>
      <c r="E32" s="412"/>
      <c r="F32" s="407"/>
      <c r="G32" s="411"/>
      <c r="H32" s="411"/>
    </row>
    <row r="33" spans="1:8" x14ac:dyDescent="0.25">
      <c r="A33" s="407"/>
      <c r="B33" s="384"/>
      <c r="C33" s="407"/>
      <c r="D33" s="407"/>
      <c r="E33" s="412"/>
      <c r="F33" s="407"/>
      <c r="G33" s="411"/>
      <c r="H33" s="411"/>
    </row>
    <row r="34" spans="1:8" x14ac:dyDescent="0.25">
      <c r="A34" s="407"/>
      <c r="B34" s="384"/>
      <c r="C34" s="407"/>
      <c r="D34" s="407"/>
      <c r="E34" s="412"/>
      <c r="F34" s="407"/>
      <c r="G34" s="411"/>
      <c r="H34" s="411"/>
    </row>
    <row r="35" spans="1:8" x14ac:dyDescent="0.25">
      <c r="A35" s="407"/>
      <c r="B35" s="384"/>
      <c r="C35" s="407"/>
      <c r="D35" s="407"/>
      <c r="E35" s="412"/>
      <c r="F35" s="407"/>
      <c r="G35" s="411"/>
      <c r="H35" s="411"/>
    </row>
    <row r="36" spans="1:8" x14ac:dyDescent="0.25">
      <c r="A36" s="407"/>
      <c r="B36" s="384"/>
      <c r="C36" s="407"/>
      <c r="D36" s="407"/>
      <c r="E36" s="412"/>
      <c r="F36" s="407"/>
      <c r="G36" s="411"/>
      <c r="H36" s="411"/>
    </row>
    <row r="37" spans="1:8" x14ac:dyDescent="0.25">
      <c r="A37" s="407"/>
      <c r="B37" s="384"/>
      <c r="C37" s="407"/>
      <c r="D37" s="407"/>
      <c r="E37" s="412"/>
      <c r="F37" s="407"/>
      <c r="G37" s="411"/>
      <c r="H37" s="411"/>
    </row>
    <row r="38" spans="1:8" x14ac:dyDescent="0.25">
      <c r="A38" s="407"/>
      <c r="B38" s="384"/>
      <c r="C38" s="407"/>
      <c r="D38" s="407"/>
      <c r="E38" s="412"/>
      <c r="F38" s="407"/>
      <c r="G38" s="411"/>
      <c r="H38" s="411"/>
    </row>
    <row r="39" spans="1:8" x14ac:dyDescent="0.25">
      <c r="A39" s="407"/>
      <c r="B39" s="384"/>
      <c r="C39" s="407"/>
      <c r="D39" s="407"/>
      <c r="E39" s="412"/>
      <c r="F39" s="407"/>
      <c r="G39" s="411"/>
      <c r="H39" s="411"/>
    </row>
    <row r="40" spans="1:8" x14ac:dyDescent="0.25">
      <c r="A40" s="407"/>
      <c r="B40" s="384"/>
      <c r="C40" s="407"/>
      <c r="D40" s="407"/>
      <c r="E40" s="412"/>
      <c r="F40" s="407"/>
      <c r="G40" s="411"/>
      <c r="H40" s="411"/>
    </row>
    <row r="41" spans="1:8" x14ac:dyDescent="0.25">
      <c r="A41" s="407"/>
      <c r="B41" s="384"/>
      <c r="C41" s="407"/>
      <c r="D41" s="407"/>
      <c r="E41" s="412"/>
      <c r="F41" s="407"/>
      <c r="G41" s="411"/>
      <c r="H41" s="411"/>
    </row>
    <row r="42" spans="1:8" x14ac:dyDescent="0.25">
      <c r="A42" s="407"/>
      <c r="B42" s="384"/>
      <c r="C42" s="407"/>
      <c r="D42" s="407"/>
      <c r="E42" s="412"/>
      <c r="F42" s="407"/>
      <c r="G42" s="411"/>
      <c r="H42" s="411"/>
    </row>
    <row r="43" spans="1:8" x14ac:dyDescent="0.25">
      <c r="A43" s="407"/>
      <c r="B43" s="384"/>
      <c r="C43" s="407"/>
      <c r="D43" s="407"/>
      <c r="E43" s="412"/>
      <c r="F43" s="407"/>
      <c r="G43" s="411"/>
      <c r="H43" s="411"/>
    </row>
    <row r="44" spans="1:8" x14ac:dyDescent="0.25">
      <c r="A44" s="407"/>
      <c r="B44" s="384"/>
      <c r="C44" s="407"/>
      <c r="D44" s="407"/>
      <c r="E44" s="412"/>
      <c r="F44" s="407"/>
      <c r="G44" s="411"/>
      <c r="H44" s="411"/>
    </row>
    <row r="45" spans="1:8" x14ac:dyDescent="0.25">
      <c r="A45" s="407"/>
      <c r="B45" s="384"/>
      <c r="C45" s="407"/>
      <c r="D45" s="407"/>
      <c r="E45" s="412"/>
      <c r="F45" s="407"/>
      <c r="G45" s="411"/>
      <c r="H45" s="411"/>
    </row>
    <row r="46" spans="1:8" x14ac:dyDescent="0.25">
      <c r="A46" s="407"/>
      <c r="B46" s="384"/>
      <c r="C46" s="407"/>
      <c r="D46" s="407"/>
      <c r="E46" s="412"/>
      <c r="F46" s="407"/>
      <c r="G46" s="411"/>
      <c r="H46" s="411"/>
    </row>
    <row r="47" spans="1:8" x14ac:dyDescent="0.25">
      <c r="A47" s="407"/>
      <c r="B47" s="384"/>
      <c r="C47" s="407"/>
      <c r="D47" s="407"/>
      <c r="E47" s="412"/>
      <c r="F47" s="407"/>
      <c r="G47" s="411"/>
      <c r="H47" s="411"/>
    </row>
    <row r="48" spans="1:8" x14ac:dyDescent="0.25">
      <c r="A48" s="407"/>
      <c r="B48" s="384"/>
      <c r="C48" s="407"/>
      <c r="D48" s="407"/>
      <c r="E48" s="412"/>
      <c r="F48" s="407"/>
      <c r="G48" s="411"/>
      <c r="H48" s="411"/>
    </row>
    <row r="49" spans="1:8" x14ac:dyDescent="0.25">
      <c r="A49" s="407"/>
      <c r="B49" s="384"/>
      <c r="C49" s="407"/>
      <c r="D49" s="407"/>
      <c r="E49" s="412"/>
      <c r="F49" s="407"/>
      <c r="G49" s="411"/>
      <c r="H49" s="411"/>
    </row>
    <row r="50" spans="1:8" x14ac:dyDescent="0.25">
      <c r="A50" s="407"/>
      <c r="B50" s="384"/>
      <c r="C50" s="407"/>
      <c r="D50" s="407"/>
      <c r="E50" s="412"/>
      <c r="F50" s="407"/>
      <c r="G50" s="411"/>
      <c r="H50" s="411"/>
    </row>
    <row r="51" spans="1:8" x14ac:dyDescent="0.25">
      <c r="A51" s="407"/>
      <c r="B51" s="384"/>
      <c r="C51" s="407"/>
      <c r="D51" s="407"/>
      <c r="E51" s="412"/>
      <c r="F51" s="407"/>
      <c r="G51" s="411"/>
      <c r="H51" s="411"/>
    </row>
    <row r="52" spans="1:8" ht="14.75" customHeight="1" x14ac:dyDescent="0.25">
      <c r="A52" s="407"/>
      <c r="B52" s="384"/>
      <c r="C52" s="407"/>
      <c r="D52" s="407"/>
      <c r="E52" s="412"/>
      <c r="F52" s="407"/>
      <c r="G52" s="411"/>
      <c r="H52" s="411"/>
    </row>
    <row r="53" spans="1:8" x14ac:dyDescent="0.25">
      <c r="A53" s="407"/>
      <c r="B53" s="384"/>
      <c r="C53" s="407"/>
      <c r="D53" s="407"/>
      <c r="E53" s="412"/>
      <c r="F53" s="407"/>
      <c r="G53" s="411"/>
      <c r="H53" s="411"/>
    </row>
    <row r="54" spans="1:8" x14ac:dyDescent="0.25">
      <c r="A54" s="407"/>
      <c r="B54" s="384"/>
      <c r="C54" s="407"/>
      <c r="D54" s="407"/>
      <c r="E54" s="412"/>
      <c r="F54" s="407"/>
      <c r="G54" s="411"/>
      <c r="H54" s="411"/>
    </row>
    <row r="55" spans="1:8" x14ac:dyDescent="0.25">
      <c r="A55" s="407"/>
      <c r="B55" s="384"/>
      <c r="C55" s="407"/>
      <c r="D55" s="407"/>
      <c r="E55" s="412"/>
      <c r="F55" s="407"/>
      <c r="G55" s="411"/>
      <c r="H55" s="411"/>
    </row>
    <row r="56" spans="1:8" x14ac:dyDescent="0.25">
      <c r="A56" s="407"/>
      <c r="B56" s="384"/>
      <c r="C56" s="407"/>
      <c r="D56" s="407"/>
      <c r="E56" s="412"/>
      <c r="F56" s="407"/>
      <c r="G56" s="411"/>
      <c r="H56" s="411"/>
    </row>
    <row r="57" spans="1:8" x14ac:dyDescent="0.25">
      <c r="A57" s="407"/>
      <c r="B57" s="384"/>
      <c r="C57" s="407"/>
      <c r="D57" s="407"/>
      <c r="E57" s="412"/>
      <c r="F57" s="407"/>
      <c r="G57" s="411"/>
      <c r="H57" s="411"/>
    </row>
    <row r="58" spans="1:8" x14ac:dyDescent="0.25">
      <c r="A58" s="407"/>
      <c r="B58" s="384"/>
      <c r="C58" s="407"/>
      <c r="D58" s="407"/>
      <c r="E58" s="412"/>
      <c r="F58" s="407"/>
      <c r="G58" s="411"/>
      <c r="H58" s="411"/>
    </row>
    <row r="59" spans="1:8" x14ac:dyDescent="0.25">
      <c r="A59" s="407"/>
      <c r="B59" s="384"/>
      <c r="C59" s="407"/>
      <c r="D59" s="407"/>
      <c r="E59" s="412"/>
      <c r="F59" s="407"/>
      <c r="G59" s="411"/>
      <c r="H59" s="411"/>
    </row>
    <row r="60" spans="1:8" x14ac:dyDescent="0.25">
      <c r="A60" s="407"/>
      <c r="B60" s="384"/>
      <c r="C60" s="407"/>
      <c r="D60" s="407"/>
      <c r="E60" s="412"/>
      <c r="F60" s="407"/>
      <c r="G60" s="411"/>
      <c r="H60" s="411"/>
    </row>
    <row r="61" spans="1:8" x14ac:dyDescent="0.25">
      <c r="A61" s="407"/>
      <c r="B61" s="384"/>
      <c r="C61" s="407"/>
      <c r="D61" s="407"/>
      <c r="E61" s="412"/>
      <c r="F61" s="407"/>
      <c r="G61" s="411"/>
      <c r="H61" s="411"/>
    </row>
    <row r="62" spans="1:8" x14ac:dyDescent="0.25">
      <c r="A62" s="407"/>
      <c r="B62" s="384"/>
      <c r="C62" s="407"/>
      <c r="D62" s="407"/>
      <c r="E62" s="412"/>
      <c r="F62" s="407"/>
      <c r="G62" s="411"/>
      <c r="H62" s="411"/>
    </row>
    <row r="63" spans="1:8" x14ac:dyDescent="0.25">
      <c r="A63" s="407"/>
      <c r="B63" s="384"/>
      <c r="C63" s="407"/>
      <c r="D63" s="407"/>
      <c r="E63" s="412"/>
      <c r="F63" s="407"/>
      <c r="G63" s="411"/>
      <c r="H63" s="411"/>
    </row>
    <row r="64" spans="1:8" x14ac:dyDescent="0.25">
      <c r="A64" s="407"/>
      <c r="B64" s="384"/>
      <c r="C64" s="407"/>
      <c r="D64" s="407"/>
      <c r="E64" s="412"/>
      <c r="F64" s="407"/>
      <c r="G64" s="411"/>
      <c r="H64" s="411"/>
    </row>
    <row r="65" spans="2:5" x14ac:dyDescent="0.25">
      <c r="B65" s="45"/>
      <c r="E65" s="335"/>
    </row>
    <row r="66" spans="2:5" x14ac:dyDescent="0.25">
      <c r="B66" s="45"/>
      <c r="E66" s="335"/>
    </row>
    <row r="67" spans="2:5" x14ac:dyDescent="0.25">
      <c r="B67" s="45"/>
      <c r="E67" s="335"/>
    </row>
    <row r="68" spans="2:5" x14ac:dyDescent="0.25">
      <c r="B68" s="45"/>
      <c r="E68" s="335"/>
    </row>
    <row r="69" spans="2:5" x14ac:dyDescent="0.25">
      <c r="B69" s="45"/>
      <c r="E69" s="335"/>
    </row>
    <row r="70" spans="2:5" x14ac:dyDescent="0.25">
      <c r="B70" s="45"/>
      <c r="E70" s="335"/>
    </row>
    <row r="71" spans="2:5" x14ac:dyDescent="0.25">
      <c r="B71" s="45"/>
      <c r="E71" s="335"/>
    </row>
    <row r="72" spans="2:5" x14ac:dyDescent="0.25">
      <c r="B72" s="45"/>
      <c r="E72" s="335"/>
    </row>
    <row r="73" spans="2:5" x14ac:dyDescent="0.25">
      <c r="B73" s="45"/>
      <c r="E73" s="335"/>
    </row>
    <row r="74" spans="2:5" x14ac:dyDescent="0.25">
      <c r="B74" s="45"/>
      <c r="E74" s="335"/>
    </row>
    <row r="75" spans="2:5" x14ac:dyDescent="0.25">
      <c r="B75" s="45"/>
      <c r="E75" s="335"/>
    </row>
    <row r="76" spans="2:5" x14ac:dyDescent="0.25">
      <c r="B76" s="45"/>
      <c r="E76" s="335"/>
    </row>
    <row r="77" spans="2:5" x14ac:dyDescent="0.25">
      <c r="B77" s="45"/>
      <c r="E77" s="335"/>
    </row>
    <row r="78" spans="2:5" x14ac:dyDescent="0.25">
      <c r="B78" s="45"/>
      <c r="E78" s="335"/>
    </row>
    <row r="79" spans="2:5" x14ac:dyDescent="0.25">
      <c r="B79" s="45"/>
      <c r="E79" s="335"/>
    </row>
    <row r="80" spans="2:5" x14ac:dyDescent="0.25">
      <c r="B80" s="45"/>
      <c r="E80" s="335"/>
    </row>
    <row r="81" spans="2:5" x14ac:dyDescent="0.25">
      <c r="B81" s="45"/>
      <c r="E81" s="335"/>
    </row>
    <row r="82" spans="2:5" x14ac:dyDescent="0.25">
      <c r="B82" s="45"/>
      <c r="E82" s="335"/>
    </row>
    <row r="83" spans="2:5" x14ac:dyDescent="0.25">
      <c r="B83" s="45"/>
      <c r="E83" s="335"/>
    </row>
    <row r="84" spans="2:5" x14ac:dyDescent="0.25">
      <c r="B84" s="45"/>
      <c r="E84" s="335"/>
    </row>
    <row r="85" spans="2:5" x14ac:dyDescent="0.25">
      <c r="E85" s="335"/>
    </row>
    <row r="86" spans="2:5" x14ac:dyDescent="0.25">
      <c r="E86" s="335"/>
    </row>
    <row r="87" spans="2:5" x14ac:dyDescent="0.25">
      <c r="E87" s="335"/>
    </row>
    <row r="88" spans="2:5" x14ac:dyDescent="0.25">
      <c r="E88" s="335"/>
    </row>
    <row r="89" spans="2:5" x14ac:dyDescent="0.25">
      <c r="E89" s="335"/>
    </row>
    <row r="90" spans="2:5" x14ac:dyDescent="0.25">
      <c r="E90" s="335"/>
    </row>
    <row r="91" spans="2:5" x14ac:dyDescent="0.25">
      <c r="E91" s="335"/>
    </row>
    <row r="92" spans="2:5" x14ac:dyDescent="0.25">
      <c r="E92" s="335"/>
    </row>
    <row r="93" spans="2:5" x14ac:dyDescent="0.25">
      <c r="E93" s="335"/>
    </row>
    <row r="94" spans="2:5" x14ac:dyDescent="0.25">
      <c r="E94" s="335"/>
    </row>
    <row r="95" spans="2:5" x14ac:dyDescent="0.25">
      <c r="E95" s="335"/>
    </row>
    <row r="96" spans="2:5" x14ac:dyDescent="0.25">
      <c r="E96" s="335"/>
    </row>
    <row r="97" spans="5:5" x14ac:dyDescent="0.25">
      <c r="E97" s="335"/>
    </row>
    <row r="98" spans="5:5" x14ac:dyDescent="0.25">
      <c r="E98" s="335"/>
    </row>
    <row r="99" spans="5:5" x14ac:dyDescent="0.25">
      <c r="E99" s="335"/>
    </row>
    <row r="100" spans="5:5" x14ac:dyDescent="0.25">
      <c r="E100" s="335"/>
    </row>
    <row r="101" spans="5:5" x14ac:dyDescent="0.25">
      <c r="E101" s="335"/>
    </row>
    <row r="102" spans="5:5" x14ac:dyDescent="0.25">
      <c r="E102" s="335"/>
    </row>
    <row r="103" spans="5:5" x14ac:dyDescent="0.25">
      <c r="E103" s="335"/>
    </row>
    <row r="104" spans="5:5" x14ac:dyDescent="0.25">
      <c r="E104" s="335"/>
    </row>
    <row r="105" spans="5:5" x14ac:dyDescent="0.25">
      <c r="E105" s="335"/>
    </row>
    <row r="106" spans="5:5" x14ac:dyDescent="0.25">
      <c r="E106" s="335"/>
    </row>
    <row r="107" spans="5:5" x14ac:dyDescent="0.25">
      <c r="E107" s="335"/>
    </row>
    <row r="108" spans="5:5" x14ac:dyDescent="0.25">
      <c r="E108" s="335"/>
    </row>
    <row r="109" spans="5:5" x14ac:dyDescent="0.25">
      <c r="E109" s="335"/>
    </row>
    <row r="110" spans="5:5" x14ac:dyDescent="0.25">
      <c r="E110" s="335"/>
    </row>
    <row r="111" spans="5:5" x14ac:dyDescent="0.25">
      <c r="E111" s="335"/>
    </row>
    <row r="112" spans="5:5" x14ac:dyDescent="0.25">
      <c r="E112" s="335"/>
    </row>
    <row r="113" spans="5:5" x14ac:dyDescent="0.25">
      <c r="E113" s="335"/>
    </row>
    <row r="114" spans="5:5" x14ac:dyDescent="0.25">
      <c r="E114" s="335"/>
    </row>
    <row r="115" spans="5:5" x14ac:dyDescent="0.25">
      <c r="E115" s="335"/>
    </row>
    <row r="116" spans="5:5" x14ac:dyDescent="0.25">
      <c r="E116" s="335"/>
    </row>
    <row r="117" spans="5:5" x14ac:dyDescent="0.25">
      <c r="E117" s="335"/>
    </row>
    <row r="118" spans="5:5" x14ac:dyDescent="0.25">
      <c r="E118" s="335"/>
    </row>
    <row r="119" spans="5:5" x14ac:dyDescent="0.25">
      <c r="E119" s="335"/>
    </row>
    <row r="120" spans="5:5" x14ac:dyDescent="0.25">
      <c r="E120" s="335"/>
    </row>
    <row r="121" spans="5:5" x14ac:dyDescent="0.25">
      <c r="E121" s="335"/>
    </row>
    <row r="122" spans="5:5" x14ac:dyDescent="0.25">
      <c r="E122" s="335"/>
    </row>
    <row r="123" spans="5:5" x14ac:dyDescent="0.25">
      <c r="E123" s="335"/>
    </row>
    <row r="124" spans="5:5" x14ac:dyDescent="0.25">
      <c r="E124" s="335"/>
    </row>
    <row r="125" spans="5:5" x14ac:dyDescent="0.25">
      <c r="E125" s="335"/>
    </row>
    <row r="126" spans="5:5" x14ac:dyDescent="0.25">
      <c r="E126" s="335"/>
    </row>
    <row r="127" spans="5:5" x14ac:dyDescent="0.25">
      <c r="E127" s="335"/>
    </row>
    <row r="128" spans="5:5" x14ac:dyDescent="0.25">
      <c r="E128" s="335"/>
    </row>
    <row r="129" spans="5:5" x14ac:dyDescent="0.25">
      <c r="E129" s="335"/>
    </row>
    <row r="130" spans="5:5" x14ac:dyDescent="0.25">
      <c r="E130" s="335"/>
    </row>
    <row r="131" spans="5:5" x14ac:dyDescent="0.25">
      <c r="E131" s="335"/>
    </row>
    <row r="132" spans="5:5" x14ac:dyDescent="0.25">
      <c r="E132" s="335"/>
    </row>
    <row r="133" spans="5:5" x14ac:dyDescent="0.25">
      <c r="E133" s="335"/>
    </row>
    <row r="134" spans="5:5" x14ac:dyDescent="0.25">
      <c r="E134" s="335"/>
    </row>
    <row r="135" spans="5:5" x14ac:dyDescent="0.25">
      <c r="E135" s="335"/>
    </row>
    <row r="136" spans="5:5" x14ac:dyDescent="0.25">
      <c r="E136" s="335"/>
    </row>
    <row r="137" spans="5:5" x14ac:dyDescent="0.25">
      <c r="E137" s="335"/>
    </row>
    <row r="138" spans="5:5" x14ac:dyDescent="0.25">
      <c r="E138" s="335"/>
    </row>
    <row r="139" spans="5:5" x14ac:dyDescent="0.25">
      <c r="E139" s="335"/>
    </row>
    <row r="140" spans="5:5" x14ac:dyDescent="0.25">
      <c r="E140" s="335"/>
    </row>
    <row r="141" spans="5:5" x14ac:dyDescent="0.25">
      <c r="E141" s="335"/>
    </row>
    <row r="142" spans="5:5" x14ac:dyDescent="0.25">
      <c r="E142" s="335"/>
    </row>
    <row r="143" spans="5:5" x14ac:dyDescent="0.25">
      <c r="E143" s="335"/>
    </row>
    <row r="144" spans="5:5" x14ac:dyDescent="0.25">
      <c r="E144" s="335"/>
    </row>
    <row r="145" spans="5:5" x14ac:dyDescent="0.25">
      <c r="E145" s="335"/>
    </row>
    <row r="146" spans="5:5" x14ac:dyDescent="0.25">
      <c r="E146" s="335"/>
    </row>
    <row r="147" spans="5:5" x14ac:dyDescent="0.25">
      <c r="E147" s="335"/>
    </row>
    <row r="148" spans="5:5" x14ac:dyDescent="0.25">
      <c r="E148" s="335"/>
    </row>
    <row r="149" spans="5:5" x14ac:dyDescent="0.25">
      <c r="E149" s="335"/>
    </row>
    <row r="150" spans="5:5" x14ac:dyDescent="0.25">
      <c r="E150" s="335"/>
    </row>
    <row r="151" spans="5:5" x14ac:dyDescent="0.25">
      <c r="E151" s="335"/>
    </row>
    <row r="152" spans="5:5" x14ac:dyDescent="0.25">
      <c r="E152" s="335"/>
    </row>
    <row r="153" spans="5:5" x14ac:dyDescent="0.25">
      <c r="E153" s="335"/>
    </row>
    <row r="154" spans="5:5" x14ac:dyDescent="0.25">
      <c r="E154" s="335"/>
    </row>
    <row r="155" spans="5:5" x14ac:dyDescent="0.25">
      <c r="E155" s="335"/>
    </row>
    <row r="156" spans="5:5" x14ac:dyDescent="0.25">
      <c r="E156" s="335"/>
    </row>
    <row r="157" spans="5:5" x14ac:dyDescent="0.25">
      <c r="E157" s="335"/>
    </row>
    <row r="158" spans="5:5" x14ac:dyDescent="0.25">
      <c r="E158" s="335"/>
    </row>
    <row r="159" spans="5:5" x14ac:dyDescent="0.25">
      <c r="E159" s="335"/>
    </row>
    <row r="160" spans="5:5" x14ac:dyDescent="0.25">
      <c r="E160" s="335"/>
    </row>
    <row r="161" spans="5:5" x14ac:dyDescent="0.25">
      <c r="E161" s="335"/>
    </row>
    <row r="162" spans="5:5" x14ac:dyDescent="0.25">
      <c r="E162" s="335"/>
    </row>
    <row r="163" spans="5:5" x14ac:dyDescent="0.25">
      <c r="E163" s="335"/>
    </row>
    <row r="164" spans="5:5" x14ac:dyDescent="0.25">
      <c r="E164" s="335"/>
    </row>
    <row r="165" spans="5:5" x14ac:dyDescent="0.25">
      <c r="E165" s="335"/>
    </row>
    <row r="166" spans="5:5" x14ac:dyDescent="0.25">
      <c r="E166" s="335"/>
    </row>
    <row r="167" spans="5:5" x14ac:dyDescent="0.25">
      <c r="E167" s="335"/>
    </row>
    <row r="168" spans="5:5" x14ac:dyDescent="0.25">
      <c r="E168" s="335"/>
    </row>
    <row r="169" spans="5:5" x14ac:dyDescent="0.25">
      <c r="E169" s="335"/>
    </row>
    <row r="170" spans="5:5" x14ac:dyDescent="0.25">
      <c r="E170" s="335"/>
    </row>
    <row r="171" spans="5:5" x14ac:dyDescent="0.25">
      <c r="E171" s="335"/>
    </row>
    <row r="172" spans="5:5" x14ac:dyDescent="0.25">
      <c r="E172" s="335"/>
    </row>
    <row r="173" spans="5:5" x14ac:dyDescent="0.25">
      <c r="E173" s="335"/>
    </row>
    <row r="174" spans="5:5" x14ac:dyDescent="0.25">
      <c r="E174" s="335"/>
    </row>
    <row r="175" spans="5:5" x14ac:dyDescent="0.25">
      <c r="E175" s="335"/>
    </row>
    <row r="176" spans="5:5" x14ac:dyDescent="0.25">
      <c r="E176" s="335"/>
    </row>
    <row r="177" spans="5:5" x14ac:dyDescent="0.25">
      <c r="E177" s="335"/>
    </row>
    <row r="178" spans="5:5" x14ac:dyDescent="0.25">
      <c r="E178" s="335"/>
    </row>
    <row r="179" spans="5:5" x14ac:dyDescent="0.25">
      <c r="E179" s="335"/>
    </row>
    <row r="180" spans="5:5" x14ac:dyDescent="0.25">
      <c r="E180" s="335"/>
    </row>
    <row r="181" spans="5:5" x14ac:dyDescent="0.25">
      <c r="E181" s="335"/>
    </row>
    <row r="182" spans="5:5" x14ac:dyDescent="0.25">
      <c r="E182" s="335"/>
    </row>
    <row r="183" spans="5:5" x14ac:dyDescent="0.25">
      <c r="E183" s="335"/>
    </row>
    <row r="184" spans="5:5" x14ac:dyDescent="0.25">
      <c r="E184" s="335"/>
    </row>
    <row r="185" spans="5:5" x14ac:dyDescent="0.25">
      <c r="E185" s="335"/>
    </row>
    <row r="186" spans="5:5" x14ac:dyDescent="0.25">
      <c r="E186" s="335"/>
    </row>
    <row r="187" spans="5:5" x14ac:dyDescent="0.25">
      <c r="E187" s="335"/>
    </row>
    <row r="188" spans="5:5" x14ac:dyDescent="0.25">
      <c r="E188" s="335"/>
    </row>
    <row r="189" spans="5:5" x14ac:dyDescent="0.25">
      <c r="E189" s="335"/>
    </row>
    <row r="190" spans="5:5" x14ac:dyDescent="0.25">
      <c r="E190" s="335"/>
    </row>
    <row r="191" spans="5:5" x14ac:dyDescent="0.25">
      <c r="E191" s="335"/>
    </row>
    <row r="192" spans="5:5" x14ac:dyDescent="0.25">
      <c r="E192" s="335"/>
    </row>
    <row r="193" spans="5:5" x14ac:dyDescent="0.25">
      <c r="E193" s="335"/>
    </row>
    <row r="194" spans="5:5" x14ac:dyDescent="0.25">
      <c r="E194" s="335"/>
    </row>
    <row r="195" spans="5:5" x14ac:dyDescent="0.25">
      <c r="E195" s="335"/>
    </row>
    <row r="196" spans="5:5" x14ac:dyDescent="0.25">
      <c r="E196" s="335"/>
    </row>
    <row r="197" spans="5:5" x14ac:dyDescent="0.25">
      <c r="E197" s="335"/>
    </row>
    <row r="198" spans="5:5" x14ac:dyDescent="0.25">
      <c r="E198" s="335"/>
    </row>
    <row r="199" spans="5:5" x14ac:dyDescent="0.25">
      <c r="E199" s="335"/>
    </row>
    <row r="200" spans="5:5" x14ac:dyDescent="0.25">
      <c r="E200" s="335"/>
    </row>
    <row r="201" spans="5:5" x14ac:dyDescent="0.25">
      <c r="E201" s="335"/>
    </row>
    <row r="202" spans="5:5" x14ac:dyDescent="0.25">
      <c r="E202" s="335"/>
    </row>
    <row r="203" spans="5:5" x14ac:dyDescent="0.25">
      <c r="E203" s="335"/>
    </row>
    <row r="204" spans="5:5" x14ac:dyDescent="0.25">
      <c r="E204" s="335"/>
    </row>
    <row r="205" spans="5:5" x14ac:dyDescent="0.25">
      <c r="E205" s="335"/>
    </row>
    <row r="206" spans="5:5" x14ac:dyDescent="0.25">
      <c r="E206" s="335"/>
    </row>
    <row r="207" spans="5:5" x14ac:dyDescent="0.25">
      <c r="E207" s="335"/>
    </row>
    <row r="208" spans="5:5" x14ac:dyDescent="0.25">
      <c r="E208" s="335"/>
    </row>
    <row r="209" spans="5:5" x14ac:dyDescent="0.25">
      <c r="E209" s="335"/>
    </row>
    <row r="210" spans="5:5" x14ac:dyDescent="0.25">
      <c r="E210" s="335"/>
    </row>
    <row r="211" spans="5:5" x14ac:dyDescent="0.25">
      <c r="E211" s="335"/>
    </row>
    <row r="212" spans="5:5" x14ac:dyDescent="0.25">
      <c r="E212" s="335"/>
    </row>
    <row r="213" spans="5:5" x14ac:dyDescent="0.25">
      <c r="E213" s="335"/>
    </row>
    <row r="214" spans="5:5" x14ac:dyDescent="0.25">
      <c r="E214" s="335"/>
    </row>
    <row r="215" spans="5:5" x14ac:dyDescent="0.25">
      <c r="E215" s="335"/>
    </row>
    <row r="216" spans="5:5" x14ac:dyDescent="0.25">
      <c r="E216" s="335"/>
    </row>
    <row r="217" spans="5:5" x14ac:dyDescent="0.25">
      <c r="E217" s="335"/>
    </row>
    <row r="218" spans="5:5" x14ac:dyDescent="0.25">
      <c r="E218" s="335"/>
    </row>
    <row r="219" spans="5:5" x14ac:dyDescent="0.25">
      <c r="E219" s="335"/>
    </row>
    <row r="220" spans="5:5" x14ac:dyDescent="0.25">
      <c r="E220" s="335"/>
    </row>
    <row r="221" spans="5:5" x14ac:dyDescent="0.25">
      <c r="E221" s="335"/>
    </row>
    <row r="222" spans="5:5" x14ac:dyDescent="0.25">
      <c r="E222" s="335"/>
    </row>
    <row r="223" spans="5:5" x14ac:dyDescent="0.25">
      <c r="E223" s="335"/>
    </row>
    <row r="224" spans="5:5" x14ac:dyDescent="0.25">
      <c r="E224" s="335"/>
    </row>
    <row r="225" spans="5:5" x14ac:dyDescent="0.25">
      <c r="E225" s="335"/>
    </row>
    <row r="226" spans="5:5" x14ac:dyDescent="0.25">
      <c r="E226" s="335"/>
    </row>
    <row r="227" spans="5:5" x14ac:dyDescent="0.25">
      <c r="E227" s="335"/>
    </row>
    <row r="228" spans="5:5" x14ac:dyDescent="0.25">
      <c r="E228" s="335"/>
    </row>
    <row r="229" spans="5:5" x14ac:dyDescent="0.25">
      <c r="E229" s="335"/>
    </row>
    <row r="230" spans="5:5" x14ac:dyDescent="0.25">
      <c r="E230" s="335"/>
    </row>
    <row r="231" spans="5:5" x14ac:dyDescent="0.25">
      <c r="E231" s="335"/>
    </row>
    <row r="232" spans="5:5" x14ac:dyDescent="0.25">
      <c r="E232" s="335"/>
    </row>
    <row r="233" spans="5:5" x14ac:dyDescent="0.25">
      <c r="E233" s="335"/>
    </row>
    <row r="234" spans="5:5" x14ac:dyDescent="0.25">
      <c r="E234" s="335"/>
    </row>
    <row r="235" spans="5:5" x14ac:dyDescent="0.25">
      <c r="E235" s="335"/>
    </row>
    <row r="236" spans="5:5" x14ac:dyDescent="0.25">
      <c r="E236" s="335"/>
    </row>
    <row r="237" spans="5:5" x14ac:dyDescent="0.25">
      <c r="E237" s="335"/>
    </row>
    <row r="238" spans="5:5" x14ac:dyDescent="0.25">
      <c r="E238" s="335"/>
    </row>
    <row r="239" spans="5:5" x14ac:dyDescent="0.25">
      <c r="E239" s="335"/>
    </row>
    <row r="240" spans="5:5" x14ac:dyDescent="0.25">
      <c r="E240" s="335"/>
    </row>
    <row r="241" spans="5:5" x14ac:dyDescent="0.25">
      <c r="E241" s="335"/>
    </row>
    <row r="242" spans="5:5" x14ac:dyDescent="0.25">
      <c r="E242" s="335"/>
    </row>
    <row r="243" spans="5:5" x14ac:dyDescent="0.25">
      <c r="E243" s="335"/>
    </row>
    <row r="244" spans="5:5" x14ac:dyDescent="0.25">
      <c r="E244" s="335"/>
    </row>
    <row r="245" spans="5:5" x14ac:dyDescent="0.25">
      <c r="E245" s="335"/>
    </row>
    <row r="246" spans="5:5" x14ac:dyDescent="0.25">
      <c r="E246" s="335"/>
    </row>
    <row r="247" spans="5:5" x14ac:dyDescent="0.25">
      <c r="E247" s="335"/>
    </row>
    <row r="248" spans="5:5" x14ac:dyDescent="0.25">
      <c r="E248" s="335"/>
    </row>
    <row r="249" spans="5:5" x14ac:dyDescent="0.25">
      <c r="E249" s="335"/>
    </row>
    <row r="250" spans="5:5" x14ac:dyDescent="0.25">
      <c r="E250" s="335"/>
    </row>
    <row r="251" spans="5:5" x14ac:dyDescent="0.25">
      <c r="E251" s="335"/>
    </row>
    <row r="252" spans="5:5" x14ac:dyDescent="0.25">
      <c r="E252" s="335"/>
    </row>
    <row r="253" spans="5:5" x14ac:dyDescent="0.25">
      <c r="E253" s="335"/>
    </row>
    <row r="254" spans="5:5" x14ac:dyDescent="0.25">
      <c r="E254" s="335"/>
    </row>
    <row r="255" spans="5:5" x14ac:dyDescent="0.25">
      <c r="E255" s="335"/>
    </row>
    <row r="256" spans="5:5" x14ac:dyDescent="0.25">
      <c r="E256" s="335"/>
    </row>
    <row r="257" spans="5:5" x14ac:dyDescent="0.25">
      <c r="E257" s="335"/>
    </row>
    <row r="258" spans="5:5" x14ac:dyDescent="0.25">
      <c r="E258" s="335"/>
    </row>
    <row r="259" spans="5:5" x14ac:dyDescent="0.25">
      <c r="E259" s="335"/>
    </row>
    <row r="260" spans="5:5" x14ac:dyDescent="0.25">
      <c r="E260" s="335"/>
    </row>
    <row r="261" spans="5:5" x14ac:dyDescent="0.25">
      <c r="E261" s="335"/>
    </row>
    <row r="262" spans="5:5" x14ac:dyDescent="0.25">
      <c r="E262" s="335"/>
    </row>
    <row r="263" spans="5:5" x14ac:dyDescent="0.25">
      <c r="E263" s="335"/>
    </row>
    <row r="264" spans="5:5" x14ac:dyDescent="0.25">
      <c r="E264" s="335"/>
    </row>
    <row r="265" spans="5:5" x14ac:dyDescent="0.25">
      <c r="E265" s="335"/>
    </row>
    <row r="266" spans="5:5" x14ac:dyDescent="0.25">
      <c r="E266" s="335"/>
    </row>
    <row r="267" spans="5:5" x14ac:dyDescent="0.25">
      <c r="E267" s="335"/>
    </row>
    <row r="268" spans="5:5" x14ac:dyDescent="0.25">
      <c r="E268" s="335"/>
    </row>
    <row r="269" spans="5:5" x14ac:dyDescent="0.25">
      <c r="E269" s="335"/>
    </row>
    <row r="270" spans="5:5" x14ac:dyDescent="0.25">
      <c r="E270" s="335"/>
    </row>
    <row r="271" spans="5:5" x14ac:dyDescent="0.25">
      <c r="E271" s="335"/>
    </row>
    <row r="272" spans="5:5" x14ac:dyDescent="0.25">
      <c r="E272" s="335"/>
    </row>
    <row r="273" spans="5:5" x14ac:dyDescent="0.25">
      <c r="E273" s="335"/>
    </row>
    <row r="274" spans="5:5" x14ac:dyDescent="0.25">
      <c r="E274" s="335"/>
    </row>
    <row r="275" spans="5:5" x14ac:dyDescent="0.25">
      <c r="E275" s="335"/>
    </row>
    <row r="276" spans="5:5" x14ac:dyDescent="0.25">
      <c r="E276" s="335"/>
    </row>
    <row r="277" spans="5:5" x14ac:dyDescent="0.25">
      <c r="E277" s="335"/>
    </row>
    <row r="278" spans="5:5" x14ac:dyDescent="0.25">
      <c r="E278" s="335"/>
    </row>
    <row r="279" spans="5:5" x14ac:dyDescent="0.25">
      <c r="E279" s="335"/>
    </row>
    <row r="280" spans="5:5" x14ac:dyDescent="0.25">
      <c r="E280" s="335"/>
    </row>
    <row r="281" spans="5:5" x14ac:dyDescent="0.25">
      <c r="E281" s="335"/>
    </row>
    <row r="282" spans="5:5" x14ac:dyDescent="0.25">
      <c r="E282" s="335"/>
    </row>
    <row r="283" spans="5:5" x14ac:dyDescent="0.25">
      <c r="E283" s="335"/>
    </row>
    <row r="284" spans="5:5" x14ac:dyDescent="0.25">
      <c r="E284" s="335"/>
    </row>
    <row r="285" spans="5:5" x14ac:dyDescent="0.25">
      <c r="E285" s="335"/>
    </row>
    <row r="286" spans="5:5" x14ac:dyDescent="0.25">
      <c r="E286" s="335"/>
    </row>
    <row r="287" spans="5:5" x14ac:dyDescent="0.25">
      <c r="E287" s="335"/>
    </row>
    <row r="288" spans="5:5" x14ac:dyDescent="0.25">
      <c r="E288" s="335"/>
    </row>
    <row r="289" spans="5:5" x14ac:dyDescent="0.25">
      <c r="E289" s="335"/>
    </row>
    <row r="290" spans="5:5" x14ac:dyDescent="0.25">
      <c r="E290" s="335"/>
    </row>
    <row r="291" spans="5:5" x14ac:dyDescent="0.25">
      <c r="E291" s="335"/>
    </row>
    <row r="292" spans="5:5" x14ac:dyDescent="0.25">
      <c r="E292" s="335"/>
    </row>
    <row r="293" spans="5:5" x14ac:dyDescent="0.25">
      <c r="E293" s="335"/>
    </row>
    <row r="294" spans="5:5" x14ac:dyDescent="0.25">
      <c r="E294" s="335"/>
    </row>
    <row r="295" spans="5:5" x14ac:dyDescent="0.25">
      <c r="E295" s="335"/>
    </row>
    <row r="296" spans="5:5" x14ac:dyDescent="0.25">
      <c r="E296" s="335"/>
    </row>
    <row r="297" spans="5:5" x14ac:dyDescent="0.25">
      <c r="E297" s="335"/>
    </row>
    <row r="298" spans="5:5" x14ac:dyDescent="0.25">
      <c r="E298" s="335"/>
    </row>
    <row r="299" spans="5:5" x14ac:dyDescent="0.25">
      <c r="E299" s="335"/>
    </row>
    <row r="300" spans="5:5" x14ac:dyDescent="0.25">
      <c r="E300" s="335"/>
    </row>
    <row r="301" spans="5:5" x14ac:dyDescent="0.25">
      <c r="E301" s="335"/>
    </row>
    <row r="302" spans="5:5" x14ac:dyDescent="0.25">
      <c r="E302" s="335"/>
    </row>
    <row r="303" spans="5:5" x14ac:dyDescent="0.25">
      <c r="E303" s="335"/>
    </row>
    <row r="304" spans="5:5" x14ac:dyDescent="0.25">
      <c r="E304" s="335"/>
    </row>
    <row r="305" spans="5:5" x14ac:dyDescent="0.25">
      <c r="E305" s="335"/>
    </row>
    <row r="306" spans="5:5" x14ac:dyDescent="0.25">
      <c r="E306" s="335"/>
    </row>
    <row r="307" spans="5:5" x14ac:dyDescent="0.25">
      <c r="E307" s="335"/>
    </row>
    <row r="308" spans="5:5" x14ac:dyDescent="0.25">
      <c r="E308" s="335"/>
    </row>
    <row r="309" spans="5:5" x14ac:dyDescent="0.25">
      <c r="E309" s="335"/>
    </row>
    <row r="310" spans="5:5" x14ac:dyDescent="0.25">
      <c r="E310" s="335"/>
    </row>
    <row r="311" spans="5:5" x14ac:dyDescent="0.25">
      <c r="E311" s="335"/>
    </row>
    <row r="312" spans="5:5" x14ac:dyDescent="0.25">
      <c r="E312" s="335"/>
    </row>
    <row r="313" spans="5:5" x14ac:dyDescent="0.25">
      <c r="E313" s="335"/>
    </row>
    <row r="314" spans="5:5" x14ac:dyDescent="0.25">
      <c r="E314" s="335"/>
    </row>
    <row r="315" spans="5:5" x14ac:dyDescent="0.25">
      <c r="E315" s="335"/>
    </row>
    <row r="316" spans="5:5" x14ac:dyDescent="0.25">
      <c r="E316" s="335"/>
    </row>
    <row r="317" spans="5:5" x14ac:dyDescent="0.25">
      <c r="E317" s="335"/>
    </row>
    <row r="318" spans="5:5" x14ac:dyDescent="0.25">
      <c r="E318" s="335"/>
    </row>
    <row r="319" spans="5:5" x14ac:dyDescent="0.25">
      <c r="E319" s="335"/>
    </row>
    <row r="320" spans="5:5" x14ac:dyDescent="0.25">
      <c r="E320" s="335"/>
    </row>
    <row r="321" spans="5:5" x14ac:dyDescent="0.25">
      <c r="E321" s="335"/>
    </row>
    <row r="322" spans="5:5" x14ac:dyDescent="0.25">
      <c r="E322" s="335"/>
    </row>
    <row r="323" spans="5:5" x14ac:dyDescent="0.25">
      <c r="E323" s="335"/>
    </row>
    <row r="324" spans="5:5" x14ac:dyDescent="0.25">
      <c r="E324" s="335"/>
    </row>
    <row r="325" spans="5:5" x14ac:dyDescent="0.25">
      <c r="E325" s="335"/>
    </row>
    <row r="326" spans="5:5" x14ac:dyDescent="0.25">
      <c r="E326" s="335"/>
    </row>
    <row r="327" spans="5:5" x14ac:dyDescent="0.25">
      <c r="E327" s="335"/>
    </row>
  </sheetData>
  <mergeCells count="12">
    <mergeCell ref="H2:H3"/>
    <mergeCell ref="A9:H9"/>
    <mergeCell ref="B12:C12"/>
    <mergeCell ref="B13:C13"/>
    <mergeCell ref="B19:C19"/>
    <mergeCell ref="B20:C20"/>
    <mergeCell ref="B21:C21"/>
    <mergeCell ref="B14:C14"/>
    <mergeCell ref="B15:C15"/>
    <mergeCell ref="B16:C16"/>
    <mergeCell ref="B17:C17"/>
    <mergeCell ref="B18:C18"/>
  </mergeCells>
  <phoneticPr fontId="0" type="noConversion"/>
  <dataValidations count="2">
    <dataValidation type="decimal" allowBlank="1" showInputMessage="1" showErrorMessage="1" sqref="E25:E29" xr:uid="{C6105034-4BB5-48CE-91B6-04E27ECEF01E}">
      <formula1>0</formula1>
      <formula2>9999</formula2>
    </dataValidation>
    <dataValidation allowBlank="1" showInputMessage="1" showErrorMessage="1" promptTitle="Bevorzugte Auswahl beachten" prompt="Für die Berechnungsformeln in den Eingabeblättern:_x000a_&quot;Direkt&quot; für Scope 1 oder 2  Berechnungen (je nach Kategorie)_x000a_&quot;Vorkette&quot; für Scope 3 Berechnungen_x000a_&quot;Direkt + Vorkette&quot; wenn es nicht getrennt werden kann. Dann erfolgt Berechnung in Scope 1 oder 2" sqref="C25:C29" xr:uid="{C9AF3ACD-DF5B-4E0A-98DA-636AEE064E48}"/>
  </dataValidations>
  <hyperlinks>
    <hyperlink ref="H2:H3" location="INHALT!A1" display="zurück zum Inhalt" xr:uid="{00000000-0004-0000-0300-000000000000}"/>
  </hyperlinks>
  <printOptions horizontalCentered="1"/>
  <pageMargins left="0.78740157480314965" right="0.78740157480314965" top="0.98425196850393704" bottom="0.98425196850393704" header="0.51181102362204722" footer="0.51181102362204722"/>
  <pageSetup paperSize="9" scale="38" fitToHeight="0" orientation="landscape" r:id="rId1"/>
  <headerFooter alignWithMargins="0">
    <oddFoote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1F3864"/>
  </sheetPr>
  <dimension ref="A1:K43"/>
  <sheetViews>
    <sheetView showGridLines="0" zoomScale="85" zoomScaleNormal="85" zoomScaleSheetLayoutView="50" workbookViewId="0">
      <pane ySplit="8" topLeftCell="A9" activePane="bottomLeft" state="frozen"/>
      <selection pane="bottomLeft" activeCell="E48" sqref="E48"/>
    </sheetView>
  </sheetViews>
  <sheetFormatPr baseColWidth="10" defaultColWidth="11.453125" defaultRowHeight="12.5" x14ac:dyDescent="0.25"/>
  <cols>
    <col min="1" max="1" width="40.1796875" style="123" customWidth="1"/>
    <col min="2" max="2" width="12.1796875" customWidth="1"/>
    <col min="3" max="8" width="19.1796875" customWidth="1"/>
    <col min="9" max="14" width="13.81640625" customWidth="1"/>
    <col min="15" max="15" width="10.54296875" customWidth="1"/>
  </cols>
  <sheetData>
    <row r="1" spans="1:11" ht="20" thickBot="1" x14ac:dyDescent="0.3">
      <c r="A1" s="17"/>
      <c r="B1" s="17"/>
      <c r="C1" s="73"/>
      <c r="D1" s="137"/>
      <c r="E1" s="137"/>
      <c r="F1" s="137"/>
      <c r="G1" s="137"/>
      <c r="H1" s="17"/>
      <c r="I1" s="18"/>
      <c r="J1" s="18"/>
      <c r="K1" s="105"/>
    </row>
    <row r="2" spans="1:11" ht="24.75" customHeight="1" x14ac:dyDescent="0.25">
      <c r="A2" s="72" t="s">
        <v>93</v>
      </c>
      <c r="B2" s="17"/>
      <c r="C2" s="18"/>
      <c r="D2" s="18"/>
      <c r="E2" s="18"/>
      <c r="G2" s="18"/>
      <c r="H2" s="454" t="s">
        <v>40</v>
      </c>
      <c r="I2" s="105"/>
    </row>
    <row r="3" spans="1:11" ht="18" thickBot="1" x14ac:dyDescent="0.3">
      <c r="A3" s="17"/>
      <c r="B3" s="17"/>
      <c r="C3" s="19"/>
      <c r="D3" s="19"/>
      <c r="E3" s="19"/>
      <c r="G3" s="18"/>
      <c r="H3" s="455"/>
      <c r="I3" s="105"/>
    </row>
    <row r="4" spans="1:11" ht="13.5" x14ac:dyDescent="0.25">
      <c r="A4" s="20" t="s">
        <v>9</v>
      </c>
      <c r="B4" s="20"/>
      <c r="C4" s="21">
        <f>Stammdaten!B15</f>
        <v>0</v>
      </c>
      <c r="D4" s="18"/>
      <c r="E4" s="22"/>
      <c r="F4" s="22"/>
      <c r="G4" s="18"/>
      <c r="H4" s="18"/>
      <c r="I4" s="105"/>
    </row>
    <row r="5" spans="1:11" ht="14" thickBot="1" x14ac:dyDescent="0.3">
      <c r="A5" s="44" t="s">
        <v>10</v>
      </c>
      <c r="B5" s="23"/>
      <c r="C5" s="24" t="str">
        <f>IF(Stammdaten!A10="","", Stammdaten!A10)</f>
        <v/>
      </c>
      <c r="D5" s="23"/>
      <c r="E5" s="23"/>
      <c r="F5" s="23"/>
      <c r="G5" s="23"/>
      <c r="H5" s="23"/>
      <c r="I5" s="105"/>
    </row>
    <row r="6" spans="1:11" ht="22.5" customHeight="1" x14ac:dyDescent="0.25">
      <c r="A6" s="18"/>
      <c r="B6" s="18"/>
      <c r="C6" s="356"/>
      <c r="D6" s="356"/>
      <c r="E6" s="356"/>
      <c r="F6" s="356"/>
      <c r="G6" s="25"/>
      <c r="H6" s="25"/>
      <c r="I6" s="105"/>
    </row>
    <row r="7" spans="1:11" s="82" customFormat="1" ht="14" thickBot="1" x14ac:dyDescent="0.3">
      <c r="A7" s="126"/>
    </row>
    <row r="8" spans="1:11" s="82" customFormat="1" ht="25.25" customHeight="1" thickBot="1" x14ac:dyDescent="0.3">
      <c r="A8" s="493" t="s">
        <v>94</v>
      </c>
      <c r="B8" s="494"/>
      <c r="C8" s="141">
        <f>Stammdaten!D30</f>
        <v>2020</v>
      </c>
      <c r="D8" s="349">
        <f>C8+1</f>
        <v>2021</v>
      </c>
      <c r="E8" s="349">
        <f>D8+1</f>
        <v>2022</v>
      </c>
      <c r="F8" s="349">
        <f>E8+1</f>
        <v>2023</v>
      </c>
      <c r="G8" s="349">
        <f>F8+1</f>
        <v>2024</v>
      </c>
      <c r="H8" s="349">
        <f>G8+1</f>
        <v>2025</v>
      </c>
    </row>
    <row r="9" spans="1:11" s="82" customFormat="1" ht="26" customHeight="1" thickBot="1" x14ac:dyDescent="0.3">
      <c r="A9" s="373" t="s">
        <v>95</v>
      </c>
      <c r="B9" s="250" t="s">
        <v>90</v>
      </c>
      <c r="C9" s="104" t="s">
        <v>96</v>
      </c>
      <c r="D9" s="104" t="s">
        <v>96</v>
      </c>
      <c r="E9" s="104" t="s">
        <v>96</v>
      </c>
      <c r="F9" s="104" t="s">
        <v>96</v>
      </c>
      <c r="G9" s="104" t="s">
        <v>96</v>
      </c>
      <c r="H9" s="104" t="s">
        <v>96</v>
      </c>
      <c r="I9" s="105"/>
    </row>
    <row r="10" spans="1:11" s="82" customFormat="1" ht="18" customHeight="1" thickTop="1" thickBot="1" x14ac:dyDescent="0.3">
      <c r="A10" s="128" t="s">
        <v>254</v>
      </c>
      <c r="B10" s="129" t="s">
        <v>97</v>
      </c>
      <c r="C10" s="185"/>
      <c r="D10" s="185"/>
      <c r="E10" s="185"/>
      <c r="F10" s="185"/>
      <c r="G10" s="185"/>
      <c r="H10" s="185"/>
      <c r="I10" s="105"/>
    </row>
    <row r="11" spans="1:11" s="82" customFormat="1" ht="14.5" customHeight="1" thickTop="1" thickBot="1" x14ac:dyDescent="0.3">
      <c r="A11" s="355" t="s">
        <v>98</v>
      </c>
      <c r="B11" s="129" t="s">
        <v>97</v>
      </c>
      <c r="C11" s="185"/>
      <c r="D11" s="185"/>
      <c r="E11" s="185"/>
      <c r="F11" s="185"/>
      <c r="G11" s="185"/>
      <c r="H11" s="185"/>
      <c r="I11" s="105"/>
    </row>
    <row r="12" spans="1:11" s="82" customFormat="1" ht="14" thickTop="1" x14ac:dyDescent="0.25">
      <c r="A12" s="80"/>
      <c r="B12" s="34"/>
      <c r="C12" s="131"/>
      <c r="D12" s="131"/>
      <c r="E12" s="131"/>
      <c r="F12" s="131"/>
      <c r="G12" s="131"/>
      <c r="H12" s="131"/>
      <c r="I12" s="105"/>
    </row>
    <row r="13" spans="1:11" s="82" customFormat="1" ht="14" thickBot="1" x14ac:dyDescent="0.35">
      <c r="A13" s="127" t="s">
        <v>99</v>
      </c>
      <c r="B13" s="34"/>
      <c r="C13" s="78"/>
      <c r="D13" s="78"/>
      <c r="E13" s="78"/>
      <c r="F13" s="78"/>
      <c r="G13" s="78"/>
      <c r="H13" s="78"/>
      <c r="I13" s="106"/>
    </row>
    <row r="14" spans="1:11" s="82" customFormat="1" ht="14.5" thickTop="1" thickBot="1" x14ac:dyDescent="0.35">
      <c r="A14" s="128" t="s">
        <v>91</v>
      </c>
      <c r="B14" s="129" t="s">
        <v>71</v>
      </c>
      <c r="C14" s="185"/>
      <c r="D14" s="185"/>
      <c r="E14" s="185"/>
      <c r="F14" s="185"/>
      <c r="G14" s="185"/>
      <c r="H14" s="185"/>
      <c r="I14" s="106"/>
    </row>
    <row r="15" spans="1:11" s="82" customFormat="1" ht="15.5" thickTop="1" thickBot="1" x14ac:dyDescent="0.35">
      <c r="A15" s="128" t="s">
        <v>100</v>
      </c>
      <c r="B15" s="354" t="s">
        <v>101</v>
      </c>
      <c r="C15" s="185"/>
      <c r="D15" s="185"/>
      <c r="E15" s="185"/>
      <c r="F15" s="185"/>
      <c r="G15" s="185"/>
      <c r="H15" s="185"/>
      <c r="I15" s="106"/>
    </row>
    <row r="16" spans="1:11" s="82" customFormat="1" ht="14.5" thickTop="1" thickBot="1" x14ac:dyDescent="0.3">
      <c r="A16" s="128" t="s">
        <v>102</v>
      </c>
      <c r="B16" s="354" t="s">
        <v>97</v>
      </c>
      <c r="C16" s="185"/>
      <c r="D16" s="185"/>
      <c r="E16" s="185"/>
      <c r="F16" s="185"/>
      <c r="G16" s="185"/>
      <c r="H16" s="185"/>
      <c r="I16" s="105"/>
    </row>
    <row r="17" spans="1:9" s="82" customFormat="1" ht="14" thickTop="1" x14ac:dyDescent="0.25">
      <c r="A17" s="132"/>
      <c r="B17" s="17"/>
      <c r="C17" s="131"/>
      <c r="D17" s="131"/>
      <c r="E17" s="131"/>
      <c r="F17" s="131"/>
      <c r="G17" s="131"/>
      <c r="H17" s="131"/>
      <c r="I17" s="105"/>
    </row>
    <row r="18" spans="1:9" s="82" customFormat="1" ht="14" thickBot="1" x14ac:dyDescent="0.3">
      <c r="A18" s="127" t="s">
        <v>103</v>
      </c>
      <c r="B18" s="34"/>
      <c r="C18" s="78"/>
      <c r="D18" s="78"/>
      <c r="E18" s="78"/>
      <c r="F18" s="78"/>
      <c r="G18" s="78"/>
      <c r="H18" s="78"/>
      <c r="I18" s="105"/>
    </row>
    <row r="19" spans="1:9" s="82" customFormat="1" ht="14.5" thickTop="1" thickBot="1" x14ac:dyDescent="0.3">
      <c r="A19" s="128" t="s">
        <v>104</v>
      </c>
      <c r="B19" s="129" t="s">
        <v>71</v>
      </c>
      <c r="C19" s="185"/>
      <c r="D19" s="185"/>
      <c r="E19" s="185"/>
      <c r="F19" s="185"/>
      <c r="G19" s="185"/>
      <c r="H19" s="185"/>
      <c r="I19" s="105"/>
    </row>
    <row r="20" spans="1:9" s="82" customFormat="1" ht="15.5" thickTop="1" thickBot="1" x14ac:dyDescent="0.3">
      <c r="A20" s="128" t="s">
        <v>105</v>
      </c>
      <c r="B20" s="129" t="s">
        <v>101</v>
      </c>
      <c r="C20" s="185"/>
      <c r="D20" s="185"/>
      <c r="E20" s="185"/>
      <c r="F20" s="185"/>
      <c r="G20" s="185"/>
      <c r="H20" s="185"/>
      <c r="I20" s="105"/>
    </row>
    <row r="21" spans="1:9" s="82" customFormat="1" ht="14.5" thickTop="1" thickBot="1" x14ac:dyDescent="0.3">
      <c r="A21" s="133" t="s">
        <v>106</v>
      </c>
      <c r="B21" s="129" t="s">
        <v>78</v>
      </c>
      <c r="C21" s="185"/>
      <c r="D21" s="185"/>
      <c r="E21" s="185"/>
      <c r="F21" s="185"/>
      <c r="G21" s="185"/>
      <c r="H21" s="185"/>
      <c r="I21" s="105"/>
    </row>
    <row r="22" spans="1:9" s="82" customFormat="1" ht="14.5" thickTop="1" thickBot="1" x14ac:dyDescent="0.3">
      <c r="A22" s="128" t="s">
        <v>107</v>
      </c>
      <c r="B22" s="129" t="s">
        <v>71</v>
      </c>
      <c r="C22" s="185"/>
      <c r="D22" s="185"/>
      <c r="E22" s="185"/>
      <c r="F22" s="185"/>
      <c r="G22" s="185"/>
      <c r="H22" s="185"/>
      <c r="I22" s="105"/>
    </row>
    <row r="23" spans="1:9" s="82" customFormat="1" ht="15.5" thickTop="1" thickBot="1" x14ac:dyDescent="0.3">
      <c r="A23" s="128" t="s">
        <v>108</v>
      </c>
      <c r="B23" s="129" t="s">
        <v>101</v>
      </c>
      <c r="C23" s="185"/>
      <c r="D23" s="185"/>
      <c r="E23" s="185"/>
      <c r="F23" s="185"/>
      <c r="G23" s="185"/>
      <c r="H23" s="185"/>
      <c r="I23" s="105"/>
    </row>
    <row r="24" spans="1:9" s="82" customFormat="1" ht="14.5" thickTop="1" thickBot="1" x14ac:dyDescent="0.3">
      <c r="A24" s="128" t="s">
        <v>109</v>
      </c>
      <c r="B24" s="129" t="s">
        <v>71</v>
      </c>
      <c r="C24" s="185"/>
      <c r="D24" s="185"/>
      <c r="E24" s="185"/>
      <c r="F24" s="185"/>
      <c r="G24" s="185"/>
      <c r="H24" s="185"/>
      <c r="I24" s="105"/>
    </row>
    <row r="25" spans="1:9" s="82" customFormat="1" ht="14" thickTop="1" x14ac:dyDescent="0.25">
      <c r="A25" s="132"/>
      <c r="B25" s="17"/>
      <c r="C25" s="131"/>
      <c r="D25" s="131"/>
      <c r="E25" s="131"/>
      <c r="F25" s="131"/>
      <c r="G25" s="131"/>
      <c r="H25" s="131"/>
      <c r="I25" s="105"/>
    </row>
    <row r="26" spans="1:9" s="82" customFormat="1" ht="14" thickBot="1" x14ac:dyDescent="0.3">
      <c r="A26" s="127" t="s">
        <v>110</v>
      </c>
      <c r="B26" s="34"/>
      <c r="C26" s="78"/>
      <c r="D26" s="78"/>
      <c r="E26" s="78"/>
      <c r="F26" s="78"/>
      <c r="G26" s="78"/>
      <c r="H26" s="78"/>
      <c r="I26" s="105"/>
    </row>
    <row r="27" spans="1:9" s="82" customFormat="1" ht="14.5" thickTop="1" thickBot="1" x14ac:dyDescent="0.3">
      <c r="A27" s="134" t="s">
        <v>82</v>
      </c>
      <c r="B27" s="129" t="s">
        <v>71</v>
      </c>
      <c r="C27" s="185"/>
      <c r="D27" s="185"/>
      <c r="E27" s="185"/>
      <c r="F27" s="185"/>
      <c r="G27" s="185"/>
      <c r="H27" s="185"/>
      <c r="I27" s="105"/>
    </row>
    <row r="28" spans="1:9" s="82" customFormat="1" ht="14.5" thickTop="1" thickBot="1" x14ac:dyDescent="0.3">
      <c r="A28" s="134" t="s">
        <v>83</v>
      </c>
      <c r="B28" s="129" t="s">
        <v>71</v>
      </c>
      <c r="C28" s="185"/>
      <c r="D28" s="185"/>
      <c r="E28" s="185"/>
      <c r="F28" s="185"/>
      <c r="G28" s="185"/>
      <c r="H28" s="185"/>
      <c r="I28" s="105"/>
    </row>
    <row r="29" spans="1:9" s="82" customFormat="1" ht="14.5" thickTop="1" thickBot="1" x14ac:dyDescent="0.3">
      <c r="A29" s="128" t="s">
        <v>84</v>
      </c>
      <c r="B29" s="129" t="s">
        <v>78</v>
      </c>
      <c r="C29" s="185"/>
      <c r="D29" s="185"/>
      <c r="E29" s="185"/>
      <c r="F29" s="185"/>
      <c r="G29" s="185"/>
      <c r="H29" s="185"/>
      <c r="I29" s="105"/>
    </row>
    <row r="30" spans="1:9" s="82" customFormat="1" ht="14.5" thickTop="1" thickBot="1" x14ac:dyDescent="0.3">
      <c r="A30" s="133" t="s">
        <v>85</v>
      </c>
      <c r="B30" s="129" t="s">
        <v>71</v>
      </c>
      <c r="C30" s="185"/>
      <c r="D30" s="185"/>
      <c r="E30" s="185"/>
      <c r="F30" s="185"/>
      <c r="G30" s="185"/>
      <c r="H30" s="185"/>
      <c r="I30" s="105"/>
    </row>
    <row r="31" spans="1:9" s="82" customFormat="1" ht="14.5" thickTop="1" thickBot="1" x14ac:dyDescent="0.3">
      <c r="A31" s="128" t="s">
        <v>111</v>
      </c>
      <c r="B31" s="354" t="s">
        <v>97</v>
      </c>
      <c r="C31" s="185"/>
      <c r="D31" s="185"/>
      <c r="E31" s="185"/>
      <c r="F31" s="185"/>
      <c r="G31" s="185"/>
      <c r="H31" s="185"/>
      <c r="I31" s="105"/>
    </row>
    <row r="32" spans="1:9" s="82" customFormat="1" ht="14.5" thickTop="1" thickBot="1" x14ac:dyDescent="0.3">
      <c r="A32" s="128" t="s">
        <v>112</v>
      </c>
      <c r="B32" s="354" t="s">
        <v>97</v>
      </c>
      <c r="C32" s="185"/>
      <c r="D32" s="185"/>
      <c r="E32" s="185"/>
      <c r="F32" s="185"/>
      <c r="G32" s="185"/>
      <c r="H32" s="185"/>
      <c r="I32" s="105"/>
    </row>
    <row r="33" spans="1:9" s="82" customFormat="1" ht="14" thickTop="1" x14ac:dyDescent="0.25">
      <c r="A33" s="80"/>
      <c r="B33" s="45"/>
      <c r="C33" s="131"/>
      <c r="D33" s="131"/>
      <c r="E33" s="131"/>
      <c r="F33" s="131"/>
      <c r="G33" s="131"/>
      <c r="H33" s="131"/>
    </row>
    <row r="34" spans="1:9" s="82" customFormat="1" ht="14" thickBot="1" x14ac:dyDescent="0.3">
      <c r="A34" s="127" t="s">
        <v>113</v>
      </c>
      <c r="B34" s="34"/>
      <c r="C34" s="78"/>
      <c r="D34" s="78"/>
      <c r="E34" s="78"/>
      <c r="F34" s="78"/>
      <c r="G34" s="78"/>
      <c r="H34" s="78"/>
    </row>
    <row r="35" spans="1:9" s="82" customFormat="1" ht="14.5" thickTop="1" thickBot="1" x14ac:dyDescent="0.3">
      <c r="A35" s="134" t="s">
        <v>114</v>
      </c>
      <c r="B35" s="129" t="s">
        <v>97</v>
      </c>
      <c r="C35" s="185"/>
      <c r="D35" s="185"/>
      <c r="E35" s="185"/>
      <c r="F35" s="185"/>
      <c r="G35" s="185"/>
      <c r="H35" s="185"/>
    </row>
    <row r="36" spans="1:9" s="82" customFormat="1" ht="14.5" thickTop="1" thickBot="1" x14ac:dyDescent="0.3">
      <c r="A36" s="134" t="s">
        <v>115</v>
      </c>
      <c r="B36" s="129" t="s">
        <v>78</v>
      </c>
      <c r="C36" s="185"/>
      <c r="D36" s="185"/>
      <c r="E36" s="185"/>
      <c r="F36" s="185"/>
      <c r="G36" s="185"/>
      <c r="H36" s="185"/>
      <c r="I36" s="105"/>
    </row>
    <row r="37" spans="1:9" s="82" customFormat="1" ht="14.5" thickTop="1" thickBot="1" x14ac:dyDescent="0.3">
      <c r="A37" s="134" t="s">
        <v>81</v>
      </c>
      <c r="B37" s="354" t="s">
        <v>78</v>
      </c>
      <c r="C37" s="185"/>
      <c r="D37" s="185"/>
      <c r="E37" s="185"/>
      <c r="F37" s="185"/>
      <c r="G37" s="185"/>
      <c r="H37" s="185"/>
      <c r="I37" s="105"/>
    </row>
    <row r="38" spans="1:9" s="82" customFormat="1" ht="14" thickTop="1" x14ac:dyDescent="0.25">
      <c r="A38" s="132"/>
      <c r="B38" s="17"/>
      <c r="C38" s="131"/>
      <c r="D38" s="131"/>
      <c r="E38" s="131"/>
      <c r="F38" s="131"/>
      <c r="G38" s="131"/>
      <c r="H38" s="131"/>
      <c r="I38" s="105"/>
    </row>
    <row r="39" spans="1:9" s="82" customFormat="1" ht="13.5" x14ac:dyDescent="0.25">
      <c r="A39" s="80"/>
      <c r="B39" s="45"/>
      <c r="C39" s="135"/>
      <c r="D39" s="131"/>
      <c r="E39" s="135"/>
      <c r="F39" s="131"/>
      <c r="G39" s="135"/>
      <c r="H39" s="131"/>
      <c r="I39" s="105"/>
    </row>
    <row r="40" spans="1:9" s="82" customFormat="1" ht="13.5" x14ac:dyDescent="0.25">
      <c r="A40" s="80"/>
      <c r="B40" s="45"/>
      <c r="C40" s="135"/>
      <c r="D40" s="131"/>
      <c r="E40" s="135"/>
      <c r="F40" s="131"/>
      <c r="G40" s="135"/>
      <c r="H40" s="131"/>
      <c r="I40" s="105"/>
    </row>
    <row r="41" spans="1:9" s="82" customFormat="1" ht="13.5" x14ac:dyDescent="0.25">
      <c r="A41" s="80"/>
      <c r="B41" s="45"/>
      <c r="C41" s="135"/>
      <c r="D41" s="131"/>
      <c r="E41" s="135"/>
      <c r="F41" s="131"/>
      <c r="G41" s="135"/>
      <c r="H41" s="131"/>
      <c r="I41" s="105"/>
    </row>
    <row r="42" spans="1:9" s="82" customFormat="1" ht="13.5" x14ac:dyDescent="0.25">
      <c r="A42" s="80"/>
      <c r="B42" s="45"/>
      <c r="C42" s="135"/>
      <c r="D42" s="131"/>
      <c r="E42" s="135"/>
      <c r="F42" s="131"/>
      <c r="G42" s="135"/>
      <c r="H42" s="131"/>
      <c r="I42" s="105"/>
    </row>
    <row r="43" spans="1:9" s="82" customFormat="1" ht="13.5" x14ac:dyDescent="0.25">
      <c r="A43" s="80"/>
      <c r="B43" s="45"/>
      <c r="C43" s="135"/>
      <c r="D43" s="131"/>
      <c r="E43" s="135"/>
      <c r="F43" s="131"/>
      <c r="G43" s="135"/>
      <c r="H43" s="131"/>
      <c r="I43" s="105"/>
    </row>
  </sheetData>
  <dataConsolidate/>
  <mergeCells count="2">
    <mergeCell ref="H2:H3"/>
    <mergeCell ref="A8:B8"/>
  </mergeCells>
  <phoneticPr fontId="0" type="noConversion"/>
  <hyperlinks>
    <hyperlink ref="H2:H3" location="INHALT!A1" display="zurück zum Inhalt" xr:uid="{00000000-0004-0000-0500-000000000000}"/>
  </hyperlinks>
  <printOptions horizontalCentered="1"/>
  <pageMargins left="0.78740157480314965" right="0.78740157480314965" top="0.98425196850393704" bottom="0.98425196850393704" header="0.51181102362204722" footer="0.51181102362204722"/>
  <pageSetup paperSize="9" scale="56" fitToHeight="2" orientation="landscape" horizontalDpi="300" verticalDpi="300" r:id="rId1"/>
  <headerFooter alignWithMargins="0">
    <oddFooter>Seite &amp;P von &amp;N</oddFooter>
  </headerFooter>
  <rowBreaks count="1" manualBreakCount="1">
    <brk id="38"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rgb="FF1F3864"/>
  </sheetPr>
  <dimension ref="A1:M89"/>
  <sheetViews>
    <sheetView showGridLines="0" zoomScaleNormal="100" workbookViewId="0">
      <selection activeCell="K34" sqref="K34:L34"/>
    </sheetView>
  </sheetViews>
  <sheetFormatPr baseColWidth="10" defaultColWidth="11.453125" defaultRowHeight="12.5" x14ac:dyDescent="0.25"/>
  <cols>
    <col min="1" max="1" width="35.453125" customWidth="1"/>
    <col min="2" max="2" width="29.81640625" customWidth="1"/>
    <col min="3" max="3" width="13.81640625" customWidth="1"/>
    <col min="4" max="4" width="22.1796875" customWidth="1"/>
    <col min="5" max="9" width="15.81640625" customWidth="1"/>
    <col min="10" max="10" width="27.54296875" customWidth="1"/>
  </cols>
  <sheetData>
    <row r="1" spans="1:11" ht="14" thickBot="1" x14ac:dyDescent="0.3">
      <c r="A1" s="17"/>
      <c r="B1" s="17"/>
      <c r="C1" s="17"/>
      <c r="D1" s="137"/>
      <c r="E1" s="137"/>
      <c r="F1" s="137"/>
      <c r="G1" s="17"/>
      <c r="H1" s="17"/>
      <c r="I1" s="18"/>
    </row>
    <row r="2" spans="1:11" ht="27.75" customHeight="1" x14ac:dyDescent="0.25">
      <c r="A2" s="72" t="s">
        <v>25</v>
      </c>
      <c r="B2" s="72"/>
      <c r="C2" s="17"/>
      <c r="D2" s="17"/>
      <c r="F2" s="17"/>
      <c r="G2" s="17"/>
      <c r="H2" s="17"/>
      <c r="I2" s="18"/>
      <c r="J2" s="454" t="s">
        <v>40</v>
      </c>
    </row>
    <row r="3" spans="1:11" ht="14" thickBot="1" x14ac:dyDescent="0.3">
      <c r="A3" s="17"/>
      <c r="B3" s="17"/>
      <c r="C3" s="17"/>
      <c r="D3" s="18"/>
      <c r="F3" s="18"/>
      <c r="G3" s="17"/>
      <c r="H3" s="17"/>
      <c r="I3" s="18"/>
      <c r="J3" s="455"/>
    </row>
    <row r="4" spans="1:11" ht="13.5" x14ac:dyDescent="0.3">
      <c r="A4" s="20" t="s">
        <v>9</v>
      </c>
      <c r="B4" s="20"/>
      <c r="C4" s="11">
        <f>Stammdaten!B15</f>
        <v>0</v>
      </c>
      <c r="D4" s="22"/>
      <c r="E4" s="22"/>
      <c r="F4" s="22"/>
      <c r="G4" s="18"/>
      <c r="H4" s="18"/>
      <c r="I4" s="18"/>
    </row>
    <row r="5" spans="1:11" ht="14" thickBot="1" x14ac:dyDescent="0.3">
      <c r="A5" s="44" t="s">
        <v>10</v>
      </c>
      <c r="B5" s="44"/>
      <c r="C5" s="24" t="str">
        <f>IF(Stammdaten!A10="","",Stammdaten!A10)</f>
        <v/>
      </c>
      <c r="D5" s="23"/>
      <c r="E5" s="23"/>
      <c r="F5" s="23"/>
      <c r="G5" s="23"/>
      <c r="H5" s="23"/>
      <c r="I5" s="23"/>
      <c r="J5" s="89"/>
    </row>
    <row r="6" spans="1:11" x14ac:dyDescent="0.25">
      <c r="J6" s="90"/>
    </row>
    <row r="7" spans="1:11" s="82" customFormat="1" ht="13.5" x14ac:dyDescent="0.25">
      <c r="A7" s="152" t="s">
        <v>116</v>
      </c>
      <c r="B7" s="153"/>
      <c r="C7" s="154"/>
      <c r="D7" s="154"/>
      <c r="E7" s="154"/>
      <c r="F7" s="154"/>
      <c r="G7" s="154"/>
      <c r="H7" s="154"/>
      <c r="I7" s="154"/>
      <c r="K7" s="165"/>
    </row>
    <row r="8" spans="1:11" s="82" customFormat="1" ht="49.25" customHeight="1" x14ac:dyDescent="0.25">
      <c r="A8" s="512" t="s">
        <v>312</v>
      </c>
      <c r="B8" s="513"/>
      <c r="C8" s="513"/>
      <c r="D8" s="513"/>
      <c r="E8" s="513"/>
      <c r="F8" s="513"/>
      <c r="G8" s="513"/>
      <c r="H8" s="513"/>
      <c r="I8" s="513"/>
      <c r="J8" s="514"/>
      <c r="K8" s="165"/>
    </row>
    <row r="9" spans="1:11" s="82" customFormat="1" ht="13.5" x14ac:dyDescent="0.25">
      <c r="A9" s="56"/>
      <c r="B9" s="56"/>
    </row>
    <row r="10" spans="1:11" s="82" customFormat="1" ht="15.75" customHeight="1" x14ac:dyDescent="0.25">
      <c r="A10" s="166" t="s">
        <v>117</v>
      </c>
      <c r="B10" s="17"/>
      <c r="G10" s="497" t="s">
        <v>118</v>
      </c>
      <c r="H10" s="497"/>
    </row>
    <row r="11" spans="1:11" s="82" customFormat="1" ht="13.5" x14ac:dyDescent="0.25">
      <c r="A11" s="17"/>
      <c r="B11" s="17"/>
      <c r="G11" s="497"/>
      <c r="H11" s="497"/>
    </row>
    <row r="12" spans="1:11" s="82" customFormat="1" ht="27" customHeight="1" x14ac:dyDescent="0.25">
      <c r="A12" s="145" t="s">
        <v>119</v>
      </c>
      <c r="B12" s="145" t="s">
        <v>120</v>
      </c>
      <c r="C12" s="510" t="s">
        <v>121</v>
      </c>
      <c r="D12" s="510"/>
      <c r="E12" s="511" t="s">
        <v>122</v>
      </c>
      <c r="F12" s="510"/>
      <c r="G12" s="191" t="s">
        <v>123</v>
      </c>
      <c r="H12" s="191" t="s">
        <v>124</v>
      </c>
      <c r="I12" s="510" t="s">
        <v>125</v>
      </c>
      <c r="J12" s="510"/>
    </row>
    <row r="13" spans="1:11" s="91" customFormat="1" ht="13.5" x14ac:dyDescent="0.25">
      <c r="A13" s="167"/>
      <c r="B13" s="167"/>
      <c r="C13" s="504"/>
      <c r="D13" s="505"/>
      <c r="E13" s="506"/>
      <c r="F13" s="507"/>
      <c r="G13" s="168"/>
      <c r="H13" s="192" t="str">
        <f t="shared" ref="H13:H21" si="0">IF(G13="","",E13*G13/1000)</f>
        <v/>
      </c>
      <c r="I13" s="500" t="str">
        <f>IF(G13="","",IF(H13&gt;4.9,"kontrollpflichtig !!",""))</f>
        <v/>
      </c>
      <c r="J13" s="501"/>
    </row>
    <row r="14" spans="1:11" s="91" customFormat="1" ht="13.5" x14ac:dyDescent="0.25">
      <c r="A14" s="167"/>
      <c r="B14" s="167"/>
      <c r="C14" s="504"/>
      <c r="D14" s="505"/>
      <c r="E14" s="506"/>
      <c r="F14" s="507"/>
      <c r="G14" s="168"/>
      <c r="H14" s="192" t="str">
        <f t="shared" si="0"/>
        <v/>
      </c>
      <c r="I14" s="500" t="str">
        <f>IF(G14="","",IF(H14&gt;4.9,"kontrollpflichtig !!",""))</f>
        <v/>
      </c>
      <c r="J14" s="501"/>
    </row>
    <row r="15" spans="1:11" s="91" customFormat="1" ht="13.5" x14ac:dyDescent="0.25">
      <c r="A15" s="167"/>
      <c r="B15" s="167"/>
      <c r="C15" s="504"/>
      <c r="D15" s="505"/>
      <c r="E15" s="495"/>
      <c r="F15" s="496"/>
      <c r="G15" s="168"/>
      <c r="H15" s="192" t="str">
        <f t="shared" si="0"/>
        <v/>
      </c>
      <c r="I15" s="500" t="str">
        <f t="shared" ref="I15:I21" si="1">IF(G15="","",IF(H15&gt;4.9,"kontrollpflichtig !!",""))</f>
        <v/>
      </c>
      <c r="J15" s="501"/>
    </row>
    <row r="16" spans="1:11" s="91" customFormat="1" ht="13.5" x14ac:dyDescent="0.25">
      <c r="A16" s="167"/>
      <c r="B16" s="167"/>
      <c r="C16" s="504"/>
      <c r="D16" s="505"/>
      <c r="E16" s="506"/>
      <c r="F16" s="507"/>
      <c r="G16" s="168"/>
      <c r="H16" s="192" t="str">
        <f t="shared" si="0"/>
        <v/>
      </c>
      <c r="I16" s="500" t="str">
        <f t="shared" si="1"/>
        <v/>
      </c>
      <c r="J16" s="501"/>
    </row>
    <row r="17" spans="1:13" s="91" customFormat="1" ht="13.5" x14ac:dyDescent="0.25">
      <c r="A17" s="167"/>
      <c r="B17" s="167"/>
      <c r="C17" s="504"/>
      <c r="D17" s="505"/>
      <c r="E17" s="506"/>
      <c r="F17" s="507"/>
      <c r="G17" s="168"/>
      <c r="H17" s="192" t="str">
        <f t="shared" si="0"/>
        <v/>
      </c>
      <c r="I17" s="500" t="str">
        <f t="shared" si="1"/>
        <v/>
      </c>
      <c r="J17" s="501"/>
    </row>
    <row r="18" spans="1:13" s="91" customFormat="1" ht="13.5" x14ac:dyDescent="0.25">
      <c r="A18" s="167"/>
      <c r="B18" s="167"/>
      <c r="C18" s="504"/>
      <c r="D18" s="505"/>
      <c r="E18" s="506"/>
      <c r="F18" s="507"/>
      <c r="G18" s="168"/>
      <c r="H18" s="192" t="str">
        <f t="shared" si="0"/>
        <v/>
      </c>
      <c r="I18" s="500" t="str">
        <f t="shared" si="1"/>
        <v/>
      </c>
      <c r="J18" s="501"/>
    </row>
    <row r="19" spans="1:13" s="91" customFormat="1" ht="13.5" x14ac:dyDescent="0.25">
      <c r="A19" s="167"/>
      <c r="B19" s="167"/>
      <c r="C19" s="504"/>
      <c r="D19" s="505"/>
      <c r="E19" s="506"/>
      <c r="F19" s="507"/>
      <c r="G19" s="168"/>
      <c r="H19" s="192" t="str">
        <f t="shared" si="0"/>
        <v/>
      </c>
      <c r="I19" s="500" t="str">
        <f t="shared" si="1"/>
        <v/>
      </c>
      <c r="J19" s="501"/>
    </row>
    <row r="20" spans="1:13" s="91" customFormat="1" ht="13.5" x14ac:dyDescent="0.25">
      <c r="A20" s="167"/>
      <c r="B20" s="167"/>
      <c r="C20" s="504"/>
      <c r="D20" s="505"/>
      <c r="E20" s="506"/>
      <c r="F20" s="507"/>
      <c r="G20" s="168"/>
      <c r="H20" s="192" t="str">
        <f t="shared" si="0"/>
        <v/>
      </c>
      <c r="I20" s="500" t="str">
        <f t="shared" si="1"/>
        <v/>
      </c>
      <c r="J20" s="501"/>
    </row>
    <row r="21" spans="1:13" s="91" customFormat="1" ht="13.5" x14ac:dyDescent="0.25">
      <c r="A21" s="167"/>
      <c r="B21" s="169"/>
      <c r="C21" s="504"/>
      <c r="D21" s="505"/>
      <c r="E21" s="506"/>
      <c r="F21" s="507"/>
      <c r="G21" s="168"/>
      <c r="H21" s="192" t="str">
        <f t="shared" si="0"/>
        <v/>
      </c>
      <c r="I21" s="500" t="str">
        <f t="shared" si="1"/>
        <v/>
      </c>
      <c r="J21" s="501"/>
    </row>
    <row r="22" spans="1:13" s="82" customFormat="1" ht="13.5" x14ac:dyDescent="0.25">
      <c r="A22" s="121"/>
      <c r="B22" s="121"/>
      <c r="C22" s="93"/>
      <c r="D22" s="170"/>
      <c r="E22" s="93"/>
      <c r="F22" s="93"/>
      <c r="G22" s="93"/>
      <c r="H22" s="93"/>
      <c r="I22" s="93"/>
    </row>
    <row r="23" spans="1:13" s="82" customFormat="1" ht="13.5" x14ac:dyDescent="0.25">
      <c r="A23" s="121"/>
      <c r="B23" s="121"/>
      <c r="C23" s="93"/>
      <c r="D23" s="145">
        <f>Stammdaten!D30</f>
        <v>2020</v>
      </c>
      <c r="E23" s="145">
        <f>D23+1</f>
        <v>2021</v>
      </c>
      <c r="F23" s="145">
        <f>E23+1</f>
        <v>2022</v>
      </c>
      <c r="G23" s="145">
        <f>F23+1</f>
        <v>2023</v>
      </c>
      <c r="H23" s="145">
        <f>G23+1</f>
        <v>2024</v>
      </c>
      <c r="I23" s="145">
        <f>H23+1</f>
        <v>2025</v>
      </c>
      <c r="J23" s="102"/>
      <c r="K23" s="102"/>
      <c r="L23" s="102"/>
      <c r="M23" s="102"/>
    </row>
    <row r="24" spans="1:13" s="82" customFormat="1" ht="14" thickBot="1" x14ac:dyDescent="0.3">
      <c r="A24" s="508" t="s">
        <v>126</v>
      </c>
      <c r="B24" s="509"/>
      <c r="C24" s="171" t="s">
        <v>90</v>
      </c>
      <c r="D24" s="145" t="s">
        <v>96</v>
      </c>
      <c r="E24" s="145" t="s">
        <v>96</v>
      </c>
      <c r="F24" s="145" t="s">
        <v>96</v>
      </c>
      <c r="G24" s="145" t="s">
        <v>96</v>
      </c>
      <c r="H24" s="145" t="s">
        <v>96</v>
      </c>
      <c r="I24" s="145" t="s">
        <v>96</v>
      </c>
      <c r="J24" s="102"/>
      <c r="K24" s="102"/>
      <c r="L24" s="102"/>
      <c r="M24" s="172"/>
    </row>
    <row r="25" spans="1:13" s="82" customFormat="1" ht="14.5" thickTop="1" thickBot="1" x14ac:dyDescent="0.3">
      <c r="A25" s="517" t="s">
        <v>127</v>
      </c>
      <c r="B25" s="518"/>
      <c r="C25" s="173" t="s">
        <v>78</v>
      </c>
      <c r="D25" s="185"/>
      <c r="E25" s="185"/>
      <c r="F25" s="185"/>
      <c r="G25" s="185"/>
      <c r="H25" s="185"/>
      <c r="I25" s="185"/>
      <c r="J25" s="102"/>
      <c r="K25" s="498"/>
      <c r="L25" s="498"/>
      <c r="M25" s="102"/>
    </row>
    <row r="26" spans="1:13" s="82" customFormat="1" ht="14.5" thickTop="1" thickBot="1" x14ac:dyDescent="0.3">
      <c r="A26" s="515" t="s">
        <v>128</v>
      </c>
      <c r="B26" s="516"/>
      <c r="C26" s="173" t="s">
        <v>78</v>
      </c>
      <c r="D26" s="185"/>
      <c r="E26" s="185"/>
      <c r="F26" s="185"/>
      <c r="G26" s="185"/>
      <c r="H26" s="185"/>
      <c r="I26" s="185"/>
      <c r="J26" s="102"/>
      <c r="K26" s="499"/>
      <c r="L26" s="499"/>
      <c r="M26" s="102"/>
    </row>
    <row r="27" spans="1:13" s="82" customFormat="1" ht="14.5" thickTop="1" thickBot="1" x14ac:dyDescent="0.3">
      <c r="A27" s="515" t="s">
        <v>129</v>
      </c>
      <c r="B27" s="516"/>
      <c r="C27" s="173" t="s">
        <v>78</v>
      </c>
      <c r="D27" s="185"/>
      <c r="E27" s="185"/>
      <c r="F27" s="185"/>
      <c r="G27" s="185"/>
      <c r="H27" s="185"/>
      <c r="I27" s="185"/>
      <c r="J27" s="102"/>
      <c r="K27" s="499"/>
      <c r="L27" s="499"/>
      <c r="M27" s="102"/>
    </row>
    <row r="28" spans="1:13" s="82" customFormat="1" ht="14.5" thickTop="1" thickBot="1" x14ac:dyDescent="0.3">
      <c r="A28" s="515" t="s">
        <v>130</v>
      </c>
      <c r="B28" s="516"/>
      <c r="C28" s="173" t="s">
        <v>78</v>
      </c>
      <c r="D28" s="185"/>
      <c r="E28" s="185"/>
      <c r="F28" s="185"/>
      <c r="G28" s="185"/>
      <c r="H28" s="185"/>
      <c r="I28" s="185"/>
      <c r="J28" s="102"/>
      <c r="K28" s="499"/>
      <c r="L28" s="499"/>
      <c r="M28" s="102"/>
    </row>
    <row r="29" spans="1:13" s="82" customFormat="1" ht="14.5" thickTop="1" thickBot="1" x14ac:dyDescent="0.3">
      <c r="A29" s="515" t="s">
        <v>131</v>
      </c>
      <c r="B29" s="516"/>
      <c r="C29" s="173" t="s">
        <v>78</v>
      </c>
      <c r="D29" s="185"/>
      <c r="E29" s="185"/>
      <c r="F29" s="185"/>
      <c r="G29" s="185"/>
      <c r="H29" s="185"/>
      <c r="I29" s="185"/>
      <c r="J29" s="102"/>
      <c r="K29" s="499"/>
      <c r="L29" s="499"/>
      <c r="M29" s="102"/>
    </row>
    <row r="30" spans="1:13" s="82" customFormat="1" ht="14.5" thickTop="1" thickBot="1" x14ac:dyDescent="0.3">
      <c r="A30" s="515" t="s">
        <v>132</v>
      </c>
      <c r="B30" s="516"/>
      <c r="C30" s="173" t="s">
        <v>78</v>
      </c>
      <c r="D30" s="185"/>
      <c r="E30" s="185"/>
      <c r="F30" s="185"/>
      <c r="G30" s="185"/>
      <c r="H30" s="185"/>
      <c r="I30" s="185"/>
      <c r="J30" s="102"/>
      <c r="K30" s="499"/>
      <c r="L30" s="499"/>
      <c r="M30" s="102"/>
    </row>
    <row r="31" spans="1:13" s="82" customFormat="1" ht="14.5" thickTop="1" thickBot="1" x14ac:dyDescent="0.3">
      <c r="A31" s="515" t="s">
        <v>133</v>
      </c>
      <c r="B31" s="516"/>
      <c r="C31" s="173" t="s">
        <v>78</v>
      </c>
      <c r="D31" s="185"/>
      <c r="E31" s="185"/>
      <c r="F31" s="185"/>
      <c r="G31" s="185"/>
      <c r="H31" s="185"/>
      <c r="I31" s="185"/>
      <c r="J31" s="102"/>
      <c r="K31" s="499"/>
      <c r="L31" s="499"/>
      <c r="M31" s="102"/>
    </row>
    <row r="32" spans="1:13" s="82" customFormat="1" ht="14.5" thickTop="1" thickBot="1" x14ac:dyDescent="0.3">
      <c r="A32" s="515" t="s">
        <v>134</v>
      </c>
      <c r="B32" s="516"/>
      <c r="C32" s="173" t="s">
        <v>78</v>
      </c>
      <c r="D32" s="185"/>
      <c r="E32" s="185"/>
      <c r="F32" s="185"/>
      <c r="G32" s="185"/>
      <c r="H32" s="185"/>
      <c r="I32" s="185"/>
      <c r="J32" s="102"/>
      <c r="K32" s="499"/>
      <c r="L32" s="499"/>
      <c r="M32" s="102"/>
    </row>
    <row r="33" spans="1:13" s="82" customFormat="1" ht="14.5" thickTop="1" thickBot="1" x14ac:dyDescent="0.3">
      <c r="A33" s="503" t="s">
        <v>135</v>
      </c>
      <c r="B33" s="503"/>
      <c r="C33" s="173" t="s">
        <v>78</v>
      </c>
      <c r="D33" s="185"/>
      <c r="E33" s="185"/>
      <c r="F33" s="185"/>
      <c r="G33" s="185"/>
      <c r="H33" s="185"/>
      <c r="I33" s="185"/>
      <c r="J33" s="102"/>
      <c r="K33" s="499"/>
      <c r="L33" s="499"/>
      <c r="M33" s="102"/>
    </row>
    <row r="34" spans="1:13" s="82" customFormat="1" ht="14.5" thickTop="1" thickBot="1" x14ac:dyDescent="0.3">
      <c r="A34" s="503" t="s">
        <v>136</v>
      </c>
      <c r="B34" s="503"/>
      <c r="C34" s="173" t="s">
        <v>78</v>
      </c>
      <c r="D34" s="185"/>
      <c r="E34" s="185"/>
      <c r="F34" s="185"/>
      <c r="G34" s="185"/>
      <c r="H34" s="185"/>
      <c r="I34" s="185"/>
      <c r="J34" s="102"/>
      <c r="K34" s="499"/>
      <c r="L34" s="499"/>
      <c r="M34" s="102"/>
    </row>
    <row r="35" spans="1:13" s="82" customFormat="1" ht="14.5" thickTop="1" thickBot="1" x14ac:dyDescent="0.3">
      <c r="A35" s="503" t="s">
        <v>137</v>
      </c>
      <c r="B35" s="503"/>
      <c r="C35" s="173" t="s">
        <v>78</v>
      </c>
      <c r="D35" s="185"/>
      <c r="E35" s="185"/>
      <c r="F35" s="185"/>
      <c r="G35" s="185"/>
      <c r="H35" s="185"/>
      <c r="I35" s="185"/>
      <c r="J35" s="102"/>
      <c r="K35" s="499"/>
      <c r="L35" s="499"/>
      <c r="M35" s="102"/>
    </row>
    <row r="36" spans="1:13" s="82" customFormat="1" ht="14.5" thickTop="1" thickBot="1" x14ac:dyDescent="0.3">
      <c r="A36" s="503" t="s">
        <v>138</v>
      </c>
      <c r="B36" s="503"/>
      <c r="C36" s="173" t="s">
        <v>78</v>
      </c>
      <c r="D36" s="185"/>
      <c r="E36" s="185"/>
      <c r="F36" s="185"/>
      <c r="G36" s="185"/>
      <c r="H36" s="185"/>
      <c r="I36" s="185"/>
      <c r="J36" s="102"/>
      <c r="K36" s="499"/>
      <c r="L36" s="499"/>
      <c r="M36" s="102"/>
    </row>
    <row r="37" spans="1:13" s="82" customFormat="1" ht="14.5" thickTop="1" thickBot="1" x14ac:dyDescent="0.3">
      <c r="A37" s="503" t="s">
        <v>139</v>
      </c>
      <c r="B37" s="503"/>
      <c r="C37" s="173" t="s">
        <v>78</v>
      </c>
      <c r="D37" s="185"/>
      <c r="E37" s="185"/>
      <c r="F37" s="185"/>
      <c r="G37" s="185"/>
      <c r="H37" s="185"/>
      <c r="I37" s="185"/>
      <c r="J37" s="102"/>
      <c r="K37" s="499"/>
      <c r="L37" s="499"/>
      <c r="M37" s="102"/>
    </row>
    <row r="38" spans="1:13" s="82" customFormat="1" ht="14.5" thickTop="1" thickBot="1" x14ac:dyDescent="0.3">
      <c r="A38" s="503" t="s">
        <v>140</v>
      </c>
      <c r="B38" s="503"/>
      <c r="C38" s="173" t="s">
        <v>78</v>
      </c>
      <c r="D38" s="185"/>
      <c r="E38" s="185"/>
      <c r="F38" s="185"/>
      <c r="G38" s="185"/>
      <c r="H38" s="185"/>
      <c r="I38" s="185"/>
      <c r="J38" s="102"/>
      <c r="K38" s="499"/>
      <c r="L38" s="499"/>
      <c r="M38" s="102"/>
    </row>
    <row r="39" spans="1:13" s="82" customFormat="1" ht="14.5" thickTop="1" thickBot="1" x14ac:dyDescent="0.3">
      <c r="A39" s="503" t="s">
        <v>141</v>
      </c>
      <c r="B39" s="503"/>
      <c r="C39" s="173" t="s">
        <v>78</v>
      </c>
      <c r="D39" s="185"/>
      <c r="E39" s="185"/>
      <c r="F39" s="185"/>
      <c r="G39" s="185"/>
      <c r="H39" s="185"/>
      <c r="I39" s="185"/>
      <c r="J39" s="102"/>
      <c r="K39" s="499"/>
      <c r="L39" s="499"/>
      <c r="M39" s="102"/>
    </row>
    <row r="40" spans="1:13" s="82" customFormat="1" ht="14.5" thickTop="1" thickBot="1" x14ac:dyDescent="0.3">
      <c r="A40" s="503" t="s">
        <v>142</v>
      </c>
      <c r="B40" s="503"/>
      <c r="C40" s="173" t="s">
        <v>78</v>
      </c>
      <c r="D40" s="185"/>
      <c r="E40" s="185"/>
      <c r="F40" s="185"/>
      <c r="G40" s="185"/>
      <c r="H40" s="185"/>
      <c r="I40" s="185"/>
      <c r="J40" s="102"/>
      <c r="K40" s="499"/>
      <c r="L40" s="499"/>
      <c r="M40" s="102"/>
    </row>
    <row r="41" spans="1:13" s="82" customFormat="1" ht="14.5" thickTop="1" thickBot="1" x14ac:dyDescent="0.3">
      <c r="A41" s="503" t="s">
        <v>143</v>
      </c>
      <c r="B41" s="503"/>
      <c r="C41" s="173" t="s">
        <v>78</v>
      </c>
      <c r="D41" s="185"/>
      <c r="E41" s="185"/>
      <c r="F41" s="185"/>
      <c r="G41" s="185"/>
      <c r="H41" s="185"/>
      <c r="I41" s="185"/>
      <c r="J41" s="102"/>
      <c r="K41" s="499"/>
      <c r="L41" s="499"/>
      <c r="M41" s="102"/>
    </row>
    <row r="42" spans="1:13" s="82" customFormat="1" ht="14.5" thickTop="1" thickBot="1" x14ac:dyDescent="0.3">
      <c r="A42" s="503" t="s">
        <v>144</v>
      </c>
      <c r="B42" s="503"/>
      <c r="C42" s="173" t="s">
        <v>78</v>
      </c>
      <c r="D42" s="185"/>
      <c r="E42" s="185"/>
      <c r="F42" s="185"/>
      <c r="G42" s="185"/>
      <c r="H42" s="185"/>
      <c r="I42" s="185"/>
      <c r="J42" s="102"/>
      <c r="K42" s="499"/>
      <c r="L42" s="499"/>
      <c r="M42" s="102"/>
    </row>
    <row r="43" spans="1:13" s="82" customFormat="1" ht="14.5" thickTop="1" thickBot="1" x14ac:dyDescent="0.3">
      <c r="A43" s="503" t="s">
        <v>145</v>
      </c>
      <c r="B43" s="503"/>
      <c r="C43" s="173" t="s">
        <v>78</v>
      </c>
      <c r="D43" s="185"/>
      <c r="E43" s="185"/>
      <c r="F43" s="185"/>
      <c r="G43" s="185"/>
      <c r="H43" s="185"/>
      <c r="I43" s="185"/>
      <c r="J43" s="102"/>
      <c r="K43" s="499"/>
      <c r="L43" s="499"/>
      <c r="M43" s="102"/>
    </row>
    <row r="44" spans="1:13" s="82" customFormat="1" ht="14.5" thickTop="1" thickBot="1" x14ac:dyDescent="0.3">
      <c r="A44" s="503" t="s">
        <v>146</v>
      </c>
      <c r="B44" s="503"/>
      <c r="C44" s="173" t="s">
        <v>78</v>
      </c>
      <c r="D44" s="185"/>
      <c r="E44" s="185"/>
      <c r="F44" s="185"/>
      <c r="G44" s="185"/>
      <c r="H44" s="185"/>
      <c r="I44" s="185"/>
      <c r="J44" s="102"/>
      <c r="K44" s="499"/>
      <c r="L44" s="499"/>
      <c r="M44" s="102"/>
    </row>
    <row r="45" spans="1:13" s="82" customFormat="1" ht="14.5" thickTop="1" thickBot="1" x14ac:dyDescent="0.3">
      <c r="A45" s="503" t="s">
        <v>147</v>
      </c>
      <c r="B45" s="503"/>
      <c r="C45" s="173" t="s">
        <v>78</v>
      </c>
      <c r="D45" s="185"/>
      <c r="E45" s="185"/>
      <c r="F45" s="185"/>
      <c r="G45" s="185"/>
      <c r="H45" s="185"/>
      <c r="I45" s="185"/>
      <c r="J45" s="102"/>
      <c r="K45" s="499"/>
      <c r="L45" s="499"/>
      <c r="M45" s="102"/>
    </row>
    <row r="46" spans="1:13" s="82" customFormat="1" ht="14" thickTop="1" x14ac:dyDescent="0.25">
      <c r="A46" s="502"/>
      <c r="B46" s="502"/>
      <c r="C46" s="173" t="s">
        <v>78</v>
      </c>
      <c r="D46" s="174"/>
      <c r="E46" s="174"/>
      <c r="F46" s="174"/>
      <c r="G46" s="174"/>
      <c r="H46" s="174"/>
      <c r="I46" s="174"/>
      <c r="J46" s="102"/>
      <c r="K46" s="102"/>
      <c r="L46" s="102"/>
      <c r="M46" s="102"/>
    </row>
    <row r="47" spans="1:13" ht="15" x14ac:dyDescent="0.25">
      <c r="A47" s="28"/>
      <c r="B47" s="28"/>
      <c r="C47" s="87"/>
      <c r="D47" s="13"/>
      <c r="E47" s="13"/>
      <c r="F47" s="13"/>
      <c r="G47" s="13"/>
      <c r="H47" s="13"/>
      <c r="I47" s="13"/>
      <c r="J47" s="102"/>
      <c r="K47" s="102"/>
      <c r="L47" s="102"/>
      <c r="M47" s="102"/>
    </row>
    <row r="48" spans="1:13" ht="15" x14ac:dyDescent="0.25">
      <c r="A48" s="27"/>
      <c r="B48" s="27"/>
      <c r="C48" s="32"/>
      <c r="D48" s="31"/>
      <c r="E48" s="31"/>
      <c r="F48" s="31"/>
      <c r="G48" s="31"/>
      <c r="H48" s="31"/>
      <c r="I48" s="31"/>
    </row>
    <row r="49" spans="1:9" ht="15" x14ac:dyDescent="0.25">
      <c r="A49" s="30"/>
      <c r="B49" s="30"/>
      <c r="C49" s="32"/>
      <c r="D49" s="31"/>
      <c r="E49" s="31"/>
      <c r="F49" s="31"/>
      <c r="G49" s="31"/>
      <c r="H49" s="31"/>
      <c r="I49" s="31"/>
    </row>
    <row r="50" spans="1:9" ht="15" x14ac:dyDescent="0.25">
      <c r="A50" s="30"/>
      <c r="B50" s="30"/>
      <c r="C50" s="32"/>
      <c r="D50" s="31"/>
      <c r="E50" s="31"/>
      <c r="F50" s="31"/>
      <c r="G50" s="31"/>
      <c r="H50" s="31"/>
      <c r="I50" s="31"/>
    </row>
    <row r="51" spans="1:9" ht="15" x14ac:dyDescent="0.25">
      <c r="A51" s="30"/>
      <c r="B51" s="30"/>
      <c r="C51" s="32"/>
      <c r="D51" s="31"/>
      <c r="E51" s="31"/>
      <c r="F51" s="31"/>
      <c r="G51" s="31"/>
      <c r="H51" s="31"/>
      <c r="I51" s="31"/>
    </row>
    <row r="52" spans="1:9" ht="15" x14ac:dyDescent="0.25">
      <c r="A52" s="30"/>
      <c r="B52" s="30"/>
      <c r="C52" s="32"/>
      <c r="D52" s="31"/>
      <c r="E52" s="31"/>
      <c r="F52" s="31"/>
      <c r="G52" s="31"/>
      <c r="H52" s="31"/>
      <c r="I52" s="31"/>
    </row>
    <row r="53" spans="1:9" ht="15" x14ac:dyDescent="0.25">
      <c r="A53" s="30"/>
      <c r="B53" s="30"/>
      <c r="C53" s="32"/>
      <c r="D53" s="31"/>
      <c r="E53" s="31"/>
      <c r="F53" s="31"/>
      <c r="G53" s="31"/>
      <c r="H53" s="31"/>
      <c r="I53" s="31"/>
    </row>
    <row r="54" spans="1:9" ht="15" x14ac:dyDescent="0.25">
      <c r="A54" s="30"/>
      <c r="B54" s="30"/>
      <c r="C54" s="32"/>
      <c r="D54" s="31"/>
      <c r="E54" s="31"/>
      <c r="F54" s="31"/>
      <c r="G54" s="31"/>
      <c r="H54" s="31"/>
      <c r="I54" s="31"/>
    </row>
    <row r="55" spans="1:9" ht="15" hidden="1" x14ac:dyDescent="0.25">
      <c r="A55" s="403" t="s">
        <v>127</v>
      </c>
      <c r="B55" s="32"/>
      <c r="C55" s="31"/>
      <c r="D55" s="31"/>
      <c r="E55" s="31"/>
      <c r="F55" s="31"/>
      <c r="G55" s="31"/>
      <c r="H55" s="31"/>
    </row>
    <row r="56" spans="1:9" ht="15" hidden="1" x14ac:dyDescent="0.25">
      <c r="A56" s="402" t="s">
        <v>128</v>
      </c>
      <c r="B56" s="32"/>
      <c r="C56" s="31"/>
      <c r="D56" s="31"/>
      <c r="E56" s="31"/>
      <c r="F56" s="31"/>
      <c r="G56" s="31"/>
      <c r="H56" s="31"/>
    </row>
    <row r="57" spans="1:9" ht="15" hidden="1" x14ac:dyDescent="0.25">
      <c r="A57" s="402" t="s">
        <v>129</v>
      </c>
      <c r="B57" s="32"/>
      <c r="C57" s="31"/>
      <c r="D57" s="31"/>
      <c r="E57" s="31"/>
      <c r="F57" s="31"/>
      <c r="G57" s="31"/>
      <c r="H57" s="31"/>
    </row>
    <row r="58" spans="1:9" ht="15" hidden="1" x14ac:dyDescent="0.25">
      <c r="A58" s="402" t="s">
        <v>130</v>
      </c>
      <c r="B58" s="32"/>
      <c r="C58" s="31"/>
      <c r="D58" s="31"/>
      <c r="E58" s="31"/>
      <c r="F58" s="31"/>
      <c r="G58" s="31"/>
      <c r="H58" s="31"/>
    </row>
    <row r="59" spans="1:9" ht="13.5" hidden="1" x14ac:dyDescent="0.25">
      <c r="A59" s="402" t="s">
        <v>131</v>
      </c>
    </row>
    <row r="60" spans="1:9" ht="13.5" hidden="1" x14ac:dyDescent="0.25">
      <c r="A60" s="402" t="s">
        <v>132</v>
      </c>
    </row>
    <row r="61" spans="1:9" ht="25" hidden="1" customHeight="1" x14ac:dyDescent="0.25">
      <c r="A61" s="402" t="s">
        <v>133</v>
      </c>
      <c r="B61" s="400"/>
      <c r="C61" s="400"/>
      <c r="D61" s="400"/>
      <c r="E61" s="400"/>
      <c r="F61" s="400"/>
      <c r="G61" s="400"/>
      <c r="H61" s="400"/>
    </row>
    <row r="62" spans="1:9" ht="15" hidden="1" x14ac:dyDescent="0.25">
      <c r="A62" s="402" t="s">
        <v>134</v>
      </c>
      <c r="B62" s="29"/>
      <c r="C62" s="33"/>
      <c r="D62" s="29"/>
      <c r="E62" s="29"/>
      <c r="F62" s="29"/>
      <c r="G62" s="29"/>
      <c r="H62" s="29"/>
    </row>
    <row r="63" spans="1:9" ht="15" hidden="1" x14ac:dyDescent="0.25">
      <c r="A63" s="401" t="s">
        <v>135</v>
      </c>
      <c r="B63" s="88"/>
      <c r="C63" s="13"/>
      <c r="D63" s="13"/>
      <c r="E63" s="13"/>
      <c r="F63" s="13"/>
      <c r="G63" s="13"/>
      <c r="H63" s="13"/>
    </row>
    <row r="64" spans="1:9" ht="15" hidden="1" x14ac:dyDescent="0.25">
      <c r="A64" s="401" t="s">
        <v>136</v>
      </c>
      <c r="B64" s="32"/>
      <c r="C64" s="31"/>
      <c r="D64" s="31"/>
      <c r="E64" s="31"/>
      <c r="F64" s="31"/>
      <c r="G64" s="31"/>
      <c r="H64" s="31"/>
    </row>
    <row r="65" spans="1:9" ht="15" hidden="1" x14ac:dyDescent="0.25">
      <c r="A65" s="401" t="s">
        <v>137</v>
      </c>
      <c r="B65" s="32"/>
      <c r="C65" s="31"/>
      <c r="D65" s="31"/>
      <c r="E65" s="31"/>
      <c r="F65" s="31"/>
      <c r="G65" s="31"/>
      <c r="H65" s="31"/>
    </row>
    <row r="66" spans="1:9" ht="16.25" hidden="1" customHeight="1" x14ac:dyDescent="0.25">
      <c r="A66" s="401" t="s">
        <v>138</v>
      </c>
      <c r="B66" s="32"/>
      <c r="C66" s="31"/>
      <c r="D66" s="31"/>
      <c r="E66" s="31"/>
      <c r="F66" s="31"/>
      <c r="G66" s="31"/>
      <c r="H66" s="31"/>
    </row>
    <row r="67" spans="1:9" ht="16.25" hidden="1" customHeight="1" x14ac:dyDescent="0.25">
      <c r="A67" s="401" t="s">
        <v>139</v>
      </c>
      <c r="B67" s="32"/>
      <c r="C67" s="31"/>
      <c r="D67" s="31"/>
      <c r="E67" s="31"/>
      <c r="F67" s="31"/>
      <c r="G67" s="31"/>
      <c r="H67" s="31"/>
    </row>
    <row r="68" spans="1:9" ht="16.25" hidden="1" customHeight="1" x14ac:dyDescent="0.25">
      <c r="A68" s="401" t="s">
        <v>140</v>
      </c>
      <c r="B68" s="32"/>
      <c r="C68" s="31"/>
      <c r="D68" s="31"/>
      <c r="E68" s="31"/>
      <c r="F68" s="31"/>
      <c r="G68" s="31"/>
      <c r="H68" s="31"/>
    </row>
    <row r="69" spans="1:9" ht="16.25" hidden="1" customHeight="1" x14ac:dyDescent="0.25">
      <c r="A69" s="401" t="s">
        <v>141</v>
      </c>
      <c r="B69" s="32"/>
      <c r="C69" s="31"/>
      <c r="D69" s="31"/>
      <c r="E69" s="31"/>
      <c r="F69" s="31"/>
      <c r="G69" s="31"/>
      <c r="H69" s="31"/>
    </row>
    <row r="70" spans="1:9" ht="16.25" hidden="1" customHeight="1" x14ac:dyDescent="0.25">
      <c r="A70" s="401" t="s">
        <v>142</v>
      </c>
      <c r="B70" s="32"/>
      <c r="C70" s="31"/>
      <c r="D70" s="31"/>
      <c r="E70" s="31"/>
      <c r="F70" s="31"/>
      <c r="G70" s="31"/>
      <c r="H70" s="31"/>
    </row>
    <row r="71" spans="1:9" ht="16.25" hidden="1" customHeight="1" x14ac:dyDescent="0.25">
      <c r="A71" s="401" t="s">
        <v>143</v>
      </c>
      <c r="B71" s="32"/>
      <c r="C71" s="31"/>
      <c r="D71" s="31"/>
      <c r="E71" s="31"/>
      <c r="F71" s="31"/>
      <c r="G71" s="31"/>
      <c r="H71" s="31"/>
    </row>
    <row r="72" spans="1:9" ht="15" hidden="1" x14ac:dyDescent="0.25">
      <c r="A72" s="401" t="s">
        <v>144</v>
      </c>
      <c r="B72" s="32"/>
      <c r="C72" s="31"/>
      <c r="D72" s="31"/>
      <c r="E72" s="31"/>
      <c r="F72" s="31"/>
      <c r="G72" s="31"/>
      <c r="H72" s="31"/>
    </row>
    <row r="73" spans="1:9" ht="16.25" hidden="1" customHeight="1" x14ac:dyDescent="0.25">
      <c r="A73" s="401" t="s">
        <v>145</v>
      </c>
      <c r="B73" s="32"/>
      <c r="C73" s="31"/>
      <c r="D73" s="31"/>
      <c r="E73" s="31"/>
      <c r="F73" s="31"/>
      <c r="G73" s="31"/>
      <c r="H73" s="31"/>
    </row>
    <row r="74" spans="1:9" ht="15" hidden="1" x14ac:dyDescent="0.25">
      <c r="A74" s="401" t="s">
        <v>146</v>
      </c>
      <c r="B74" s="32"/>
      <c r="C74" s="31"/>
      <c r="D74" s="31"/>
      <c r="E74" s="31"/>
      <c r="F74" s="31"/>
      <c r="G74" s="31"/>
      <c r="H74" s="31"/>
    </row>
    <row r="75" spans="1:9" ht="15" hidden="1" x14ac:dyDescent="0.25">
      <c r="A75" s="401" t="s">
        <v>147</v>
      </c>
      <c r="B75" s="32"/>
      <c r="C75" s="31"/>
      <c r="D75" s="31"/>
      <c r="E75" s="31"/>
      <c r="F75" s="31"/>
      <c r="G75" s="31"/>
      <c r="H75" s="31"/>
    </row>
    <row r="76" spans="1:9" ht="15" x14ac:dyDescent="0.25">
      <c r="A76" s="30"/>
      <c r="B76" s="30"/>
      <c r="C76" s="32"/>
      <c r="D76" s="31"/>
      <c r="E76" s="65"/>
      <c r="F76" s="65"/>
      <c r="G76" s="65"/>
      <c r="H76" s="65"/>
      <c r="I76" s="65"/>
    </row>
    <row r="77" spans="1:9" ht="15" x14ac:dyDescent="0.25">
      <c r="A77" s="30"/>
      <c r="B77" s="30"/>
      <c r="C77" s="32"/>
      <c r="D77" s="62"/>
      <c r="E77" s="62"/>
      <c r="F77" s="62"/>
      <c r="G77" s="62"/>
      <c r="H77" s="62"/>
      <c r="I77" s="62"/>
    </row>
    <row r="78" spans="1:9" ht="15" x14ac:dyDescent="0.25">
      <c r="A78" s="28"/>
      <c r="B78" s="28"/>
      <c r="C78" s="87"/>
      <c r="D78" s="13"/>
      <c r="E78" s="13"/>
      <c r="F78" s="13"/>
      <c r="G78" s="13"/>
      <c r="H78" s="13"/>
      <c r="I78" s="13"/>
    </row>
    <row r="79" spans="1:9" ht="15" x14ac:dyDescent="0.25">
      <c r="A79" s="27"/>
      <c r="B79" s="27"/>
      <c r="C79" s="32"/>
      <c r="D79" s="31"/>
      <c r="E79" s="31"/>
      <c r="F79" s="31"/>
      <c r="G79" s="31"/>
      <c r="H79" s="31"/>
      <c r="I79" s="31"/>
    </row>
    <row r="80" spans="1:9" ht="15" x14ac:dyDescent="0.25">
      <c r="A80" s="30"/>
      <c r="B80" s="30"/>
      <c r="C80" s="32"/>
      <c r="D80" s="31"/>
      <c r="E80" s="31"/>
      <c r="F80" s="31"/>
      <c r="G80" s="31"/>
      <c r="H80" s="31"/>
      <c r="I80" s="31"/>
    </row>
    <row r="81" spans="1:9" ht="15" x14ac:dyDescent="0.25">
      <c r="A81" s="30"/>
      <c r="B81" s="30"/>
      <c r="C81" s="32"/>
      <c r="D81" s="31"/>
      <c r="E81" s="31"/>
      <c r="F81" s="31"/>
      <c r="G81" s="31"/>
      <c r="H81" s="31"/>
      <c r="I81" s="31"/>
    </row>
    <row r="82" spans="1:9" ht="15" x14ac:dyDescent="0.25">
      <c r="A82" s="30"/>
      <c r="B82" s="30"/>
      <c r="C82" s="32"/>
      <c r="D82" s="31"/>
      <c r="E82" s="31"/>
      <c r="F82" s="31"/>
      <c r="G82" s="31"/>
      <c r="H82" s="31"/>
      <c r="I82" s="31"/>
    </row>
    <row r="83" spans="1:9" ht="15" x14ac:dyDescent="0.25">
      <c r="A83" s="30"/>
      <c r="B83" s="30"/>
      <c r="C83" s="32"/>
      <c r="D83" s="31"/>
      <c r="E83" s="31"/>
      <c r="F83" s="31"/>
      <c r="G83" s="31"/>
      <c r="H83" s="31"/>
      <c r="I83" s="31"/>
    </row>
    <row r="84" spans="1:9" ht="15" x14ac:dyDescent="0.25">
      <c r="A84" s="30"/>
      <c r="B84" s="30"/>
      <c r="C84" s="32"/>
      <c r="D84" s="31"/>
      <c r="E84" s="31"/>
      <c r="F84" s="31"/>
      <c r="G84" s="31"/>
      <c r="H84" s="31"/>
      <c r="I84" s="31"/>
    </row>
    <row r="85" spans="1:9" ht="15" x14ac:dyDescent="0.25">
      <c r="A85" s="30"/>
      <c r="B85" s="30"/>
      <c r="C85" s="32"/>
      <c r="D85" s="31"/>
      <c r="E85" s="31"/>
      <c r="F85" s="31"/>
      <c r="G85" s="31"/>
      <c r="H85" s="31"/>
      <c r="I85" s="31"/>
    </row>
    <row r="86" spans="1:9" ht="15" x14ac:dyDescent="0.25">
      <c r="A86" s="30"/>
      <c r="B86" s="30"/>
      <c r="C86" s="32"/>
      <c r="D86" s="31"/>
      <c r="E86" s="31"/>
      <c r="F86" s="31"/>
      <c r="G86" s="31"/>
      <c r="H86" s="31"/>
      <c r="I86" s="31"/>
    </row>
    <row r="87" spans="1:9" ht="15" x14ac:dyDescent="0.25">
      <c r="A87" s="30"/>
      <c r="B87" s="30"/>
      <c r="C87" s="32"/>
      <c r="D87" s="31"/>
      <c r="E87" s="31"/>
      <c r="F87" s="31"/>
      <c r="G87" s="31"/>
      <c r="H87" s="31"/>
      <c r="I87" s="31"/>
    </row>
    <row r="88" spans="1:9" ht="15" x14ac:dyDescent="0.25">
      <c r="A88" s="30"/>
      <c r="B88" s="30"/>
      <c r="C88" s="32"/>
      <c r="D88" s="31"/>
      <c r="E88" s="31"/>
      <c r="F88" s="31"/>
      <c r="G88" s="31"/>
      <c r="H88" s="31"/>
      <c r="I88" s="31"/>
    </row>
    <row r="89" spans="1:9" ht="15" x14ac:dyDescent="0.25">
      <c r="A89" s="28"/>
      <c r="B89" s="28"/>
      <c r="C89" s="32"/>
      <c r="D89" s="31"/>
      <c r="E89" s="31"/>
      <c r="F89" s="31"/>
      <c r="G89" s="31"/>
      <c r="H89" s="31"/>
      <c r="I89" s="31"/>
    </row>
  </sheetData>
  <mergeCells count="77">
    <mergeCell ref="A28:B28"/>
    <mergeCell ref="A27:B27"/>
    <mergeCell ref="A34:B34"/>
    <mergeCell ref="I19:J19"/>
    <mergeCell ref="A25:B25"/>
    <mergeCell ref="A26:B26"/>
    <mergeCell ref="A29:B29"/>
    <mergeCell ref="A30:B30"/>
    <mergeCell ref="A31:B31"/>
    <mergeCell ref="A32:B32"/>
    <mergeCell ref="A33:B33"/>
    <mergeCell ref="A35:B35"/>
    <mergeCell ref="A36:B36"/>
    <mergeCell ref="A41:B41"/>
    <mergeCell ref="A38:B38"/>
    <mergeCell ref="A39:B39"/>
    <mergeCell ref="A37:B37"/>
    <mergeCell ref="A40:B40"/>
    <mergeCell ref="J2:J3"/>
    <mergeCell ref="A24:B24"/>
    <mergeCell ref="C12:D12"/>
    <mergeCell ref="E12:F12"/>
    <mergeCell ref="A8:J8"/>
    <mergeCell ref="I12:J12"/>
    <mergeCell ref="C13:D13"/>
    <mergeCell ref="C14:D14"/>
    <mergeCell ref="I13:J13"/>
    <mergeCell ref="I14:J14"/>
    <mergeCell ref="C19:D19"/>
    <mergeCell ref="C20:D20"/>
    <mergeCell ref="E18:F18"/>
    <mergeCell ref="E13:F13"/>
    <mergeCell ref="E14:F14"/>
    <mergeCell ref="C21:D21"/>
    <mergeCell ref="C15:D15"/>
    <mergeCell ref="E17:F17"/>
    <mergeCell ref="K34:L34"/>
    <mergeCell ref="C16:D16"/>
    <mergeCell ref="C17:D17"/>
    <mergeCell ref="C18:D18"/>
    <mergeCell ref="E19:F19"/>
    <mergeCell ref="E20:F20"/>
    <mergeCell ref="E21:F21"/>
    <mergeCell ref="E16:F16"/>
    <mergeCell ref="I16:J16"/>
    <mergeCell ref="I21:J21"/>
    <mergeCell ref="K29:L29"/>
    <mergeCell ref="K30:L30"/>
    <mergeCell ref="K31:L31"/>
    <mergeCell ref="K32:L32"/>
    <mergeCell ref="A46:B46"/>
    <mergeCell ref="K40:L40"/>
    <mergeCell ref="K45:L45"/>
    <mergeCell ref="K41:L41"/>
    <mergeCell ref="A42:B42"/>
    <mergeCell ref="K42:L42"/>
    <mergeCell ref="K44:L44"/>
    <mergeCell ref="K43:L43"/>
    <mergeCell ref="A44:B44"/>
    <mergeCell ref="A45:B45"/>
    <mergeCell ref="A43:B43"/>
    <mergeCell ref="K28:L28"/>
    <mergeCell ref="I20:J20"/>
    <mergeCell ref="I17:J17"/>
    <mergeCell ref="I15:J15"/>
    <mergeCell ref="K39:L39"/>
    <mergeCell ref="K37:L37"/>
    <mergeCell ref="K33:L33"/>
    <mergeCell ref="I18:J18"/>
    <mergeCell ref="K38:L38"/>
    <mergeCell ref="K35:L35"/>
    <mergeCell ref="K36:L36"/>
    <mergeCell ref="E15:F15"/>
    <mergeCell ref="G10:H11"/>
    <mergeCell ref="K25:L25"/>
    <mergeCell ref="K26:L26"/>
    <mergeCell ref="K27:L27"/>
  </mergeCells>
  <phoneticPr fontId="0" type="noConversion"/>
  <dataValidations count="1">
    <dataValidation type="list" allowBlank="1" showInputMessage="1" sqref="C13:D21" xr:uid="{C31C3601-BD83-49D3-92CE-A1E3A6C890EA}">
      <formula1>$A$55:$A$75</formula1>
    </dataValidation>
  </dataValidations>
  <hyperlinks>
    <hyperlink ref="J2:J3" location="INHALT!A1" display="zurück zum Inhalt" xr:uid="{00000000-0004-0000-1200-000000000000}"/>
  </hyperlinks>
  <pageMargins left="0.78740157499999996" right="0.78740157499999996" top="0.984251969" bottom="0.984251969" header="0.4921259845" footer="0.4921259845"/>
  <pageSetup paperSize="9" scale="42" orientation="portrait" r:id="rId1"/>
  <headerFooter alignWithMargins="0"/>
  <rowBreaks count="1" manualBreakCount="1">
    <brk id="47"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rgb="FF1F3864"/>
  </sheetPr>
  <dimension ref="A1:R35"/>
  <sheetViews>
    <sheetView showGridLines="0" zoomScale="90" zoomScaleNormal="90" zoomScaleSheetLayoutView="50" workbookViewId="0">
      <selection activeCell="D47" sqref="D47"/>
    </sheetView>
  </sheetViews>
  <sheetFormatPr baseColWidth="10" defaultColWidth="11.453125" defaultRowHeight="12.5" x14ac:dyDescent="0.25"/>
  <cols>
    <col min="1" max="1" width="26.453125" style="25" customWidth="1"/>
    <col min="2" max="2" width="26.81640625" style="25" customWidth="1"/>
    <col min="3" max="4" width="15.453125" style="25" customWidth="1"/>
    <col min="5" max="16" width="15.81640625" style="25" customWidth="1"/>
    <col min="17" max="17" width="10.81640625" style="25" customWidth="1"/>
    <col min="18" max="18" width="13.1796875" style="25" customWidth="1"/>
    <col min="19" max="16384" width="11.453125" style="25"/>
  </cols>
  <sheetData>
    <row r="1" spans="1:18" ht="13.5" x14ac:dyDescent="0.25">
      <c r="A1" s="17"/>
      <c r="B1" s="17"/>
      <c r="C1" s="17"/>
      <c r="D1" s="17"/>
      <c r="E1" s="17"/>
      <c r="F1" s="17"/>
      <c r="G1" s="17"/>
      <c r="H1" s="17"/>
      <c r="I1" s="17"/>
      <c r="J1" s="17"/>
      <c r="K1" s="17"/>
      <c r="L1" s="18"/>
      <c r="M1" s="18"/>
      <c r="N1" s="18"/>
      <c r="O1" s="18"/>
      <c r="P1" s="18"/>
      <c r="Q1" s="18"/>
      <c r="R1" s="18"/>
    </row>
    <row r="2" spans="1:18" ht="22.5" customHeight="1" thickBot="1" x14ac:dyDescent="0.3">
      <c r="A2" s="72" t="s">
        <v>148</v>
      </c>
      <c r="B2" s="17"/>
      <c r="C2" s="18"/>
      <c r="D2" s="18"/>
      <c r="E2" s="18"/>
      <c r="G2" s="18"/>
      <c r="H2" s="18"/>
      <c r="I2" s="18"/>
      <c r="J2" s="18"/>
      <c r="K2" s="18"/>
      <c r="L2" s="18"/>
    </row>
    <row r="3" spans="1:18" ht="17.5" x14ac:dyDescent="0.25">
      <c r="A3" s="17"/>
      <c r="B3" s="17"/>
      <c r="C3" s="19"/>
      <c r="D3" s="19"/>
      <c r="E3" s="19"/>
      <c r="G3" s="19"/>
      <c r="H3" s="18"/>
      <c r="I3" s="454" t="s">
        <v>40</v>
      </c>
      <c r="K3" s="18"/>
      <c r="L3" s="18"/>
    </row>
    <row r="4" spans="1:18" ht="14" thickBot="1" x14ac:dyDescent="0.3">
      <c r="A4" s="20" t="s">
        <v>9</v>
      </c>
      <c r="B4" s="20"/>
      <c r="C4" s="21">
        <f>Stammdaten!B15</f>
        <v>0</v>
      </c>
      <c r="D4" s="18"/>
      <c r="E4" s="22"/>
      <c r="F4" s="22"/>
      <c r="G4" s="22"/>
      <c r="H4" s="18"/>
      <c r="I4" s="455"/>
      <c r="K4" s="18"/>
      <c r="L4" s="18"/>
    </row>
    <row r="5" spans="1:18" ht="14" thickBot="1" x14ac:dyDescent="0.3">
      <c r="A5" s="44" t="s">
        <v>10</v>
      </c>
      <c r="B5" s="44"/>
      <c r="C5" s="24" t="str">
        <f>IF(Stammdaten!A10="","", Stammdaten!A10)</f>
        <v/>
      </c>
      <c r="D5" s="23"/>
      <c r="E5" s="37"/>
      <c r="F5" s="37"/>
      <c r="G5" s="37"/>
      <c r="H5" s="23"/>
      <c r="I5" s="23"/>
      <c r="J5" s="18"/>
      <c r="K5" s="18"/>
      <c r="L5" s="18"/>
    </row>
    <row r="6" spans="1:18" ht="13.5" x14ac:dyDescent="0.25">
      <c r="A6" s="20"/>
      <c r="B6" s="20"/>
      <c r="C6" s="46"/>
      <c r="D6" s="18"/>
      <c r="E6" s="22"/>
      <c r="F6" s="22"/>
      <c r="G6" s="22"/>
      <c r="H6" s="18"/>
      <c r="I6" s="18"/>
      <c r="J6" s="18"/>
      <c r="K6" s="18"/>
      <c r="L6" s="18"/>
    </row>
    <row r="7" spans="1:18" ht="13.5" x14ac:dyDescent="0.25">
      <c r="A7" s="20"/>
      <c r="B7" s="20"/>
      <c r="C7" s="46"/>
      <c r="D7" s="18"/>
      <c r="E7" s="22"/>
      <c r="F7" s="22"/>
      <c r="G7" s="22"/>
      <c r="H7" s="17"/>
      <c r="I7" s="17"/>
      <c r="J7" s="17"/>
      <c r="K7" s="17"/>
      <c r="L7" s="17"/>
      <c r="M7" s="17"/>
      <c r="N7" s="18"/>
      <c r="O7" s="18"/>
      <c r="P7" s="18"/>
      <c r="Q7" s="18"/>
      <c r="R7" s="18"/>
    </row>
    <row r="8" spans="1:18" s="91" customFormat="1" ht="13.5" x14ac:dyDescent="0.25">
      <c r="A8" s="370" t="s">
        <v>149</v>
      </c>
      <c r="B8" s="47"/>
      <c r="C8" s="48"/>
      <c r="D8" s="49"/>
      <c r="E8" s="50"/>
      <c r="F8" s="50"/>
      <c r="G8" s="50"/>
      <c r="H8" s="51"/>
      <c r="I8" s="363"/>
      <c r="J8" s="56"/>
      <c r="K8" s="56"/>
      <c r="L8" s="56"/>
      <c r="M8" s="56"/>
      <c r="N8" s="52"/>
      <c r="O8" s="52"/>
      <c r="P8" s="52"/>
      <c r="Q8" s="137"/>
      <c r="R8" s="137"/>
    </row>
    <row r="9" spans="1:18" s="91" customFormat="1" ht="13.5" x14ac:dyDescent="0.25">
      <c r="A9" s="371" t="s">
        <v>150</v>
      </c>
      <c r="B9" s="367"/>
      <c r="C9" s="367"/>
      <c r="D9" s="367"/>
      <c r="E9" s="367"/>
      <c r="F9" s="367"/>
      <c r="G9" s="367"/>
      <c r="H9" s="367"/>
      <c r="I9" s="364"/>
      <c r="J9" s="367"/>
      <c r="K9" s="367"/>
      <c r="L9" s="367"/>
      <c r="M9" s="367"/>
      <c r="N9" s="52"/>
      <c r="O9" s="52"/>
      <c r="P9" s="52"/>
      <c r="Q9" s="137"/>
      <c r="R9" s="137"/>
    </row>
    <row r="10" spans="1:18" s="91" customFormat="1" ht="13.25" customHeight="1" x14ac:dyDescent="0.25">
      <c r="A10" s="371" t="s">
        <v>151</v>
      </c>
      <c r="B10" s="53"/>
      <c r="C10" s="54"/>
      <c r="D10" s="52"/>
      <c r="E10" s="55"/>
      <c r="F10" s="55"/>
      <c r="G10" s="55"/>
      <c r="H10" s="56"/>
      <c r="I10" s="365"/>
      <c r="J10" s="56"/>
      <c r="K10" s="56"/>
      <c r="L10" s="56"/>
      <c r="M10" s="56"/>
      <c r="N10" s="52"/>
      <c r="O10" s="52"/>
      <c r="P10" s="52"/>
      <c r="Q10" s="137"/>
      <c r="R10" s="137"/>
    </row>
    <row r="11" spans="1:18" s="91" customFormat="1" ht="13.25" customHeight="1" x14ac:dyDescent="0.25">
      <c r="A11" s="372" t="s">
        <v>152</v>
      </c>
      <c r="B11" s="57"/>
      <c r="C11" s="58"/>
      <c r="D11" s="59"/>
      <c r="E11" s="60"/>
      <c r="F11" s="60"/>
      <c r="G11" s="60"/>
      <c r="H11" s="61"/>
      <c r="I11" s="366"/>
      <c r="J11" s="56"/>
      <c r="K11" s="56"/>
      <c r="L11" s="56"/>
      <c r="M11" s="56"/>
      <c r="N11" s="52"/>
      <c r="O11" s="52"/>
      <c r="P11" s="52"/>
      <c r="Q11" s="137"/>
      <c r="R11" s="137"/>
    </row>
    <row r="12" spans="1:18" s="91" customFormat="1" ht="14" thickBot="1" x14ac:dyDescent="0.3">
      <c r="A12" s="56"/>
      <c r="B12" s="53"/>
      <c r="C12" s="54"/>
      <c r="D12" s="52"/>
      <c r="E12" s="55"/>
      <c r="F12" s="55"/>
      <c r="G12" s="55"/>
      <c r="H12" s="56"/>
      <c r="I12" s="56"/>
      <c r="J12" s="56"/>
      <c r="K12" s="56"/>
      <c r="L12" s="56"/>
      <c r="M12" s="56"/>
      <c r="N12" s="52"/>
      <c r="O12" s="52"/>
      <c r="P12" s="52"/>
      <c r="Q12" s="137"/>
      <c r="R12" s="137"/>
    </row>
    <row r="13" spans="1:18" s="91" customFormat="1" ht="14" thickBot="1" x14ac:dyDescent="0.3">
      <c r="A13" s="493" t="s">
        <v>94</v>
      </c>
      <c r="B13" s="519"/>
      <c r="C13" s="494"/>
      <c r="D13" s="374">
        <f>Stammdaten!D30</f>
        <v>2020</v>
      </c>
      <c r="E13" s="350">
        <f>D13+1</f>
        <v>2021</v>
      </c>
      <c r="F13" s="350">
        <f>E13+1</f>
        <v>2022</v>
      </c>
      <c r="G13" s="350">
        <f>F13+1</f>
        <v>2023</v>
      </c>
      <c r="H13" s="350">
        <f>G13+1</f>
        <v>2024</v>
      </c>
      <c r="I13" s="145">
        <f>H13+1</f>
        <v>2025</v>
      </c>
      <c r="J13" s="52"/>
      <c r="K13" s="52"/>
      <c r="L13" s="137"/>
      <c r="M13" s="137"/>
    </row>
    <row r="14" spans="1:18" s="91" customFormat="1" ht="13.5" x14ac:dyDescent="0.25">
      <c r="A14" s="264" t="s">
        <v>153</v>
      </c>
      <c r="B14" s="264" t="s">
        <v>154</v>
      </c>
      <c r="C14" s="250" t="s">
        <v>90</v>
      </c>
      <c r="D14" s="140" t="s">
        <v>96</v>
      </c>
      <c r="E14" s="349" t="s">
        <v>96</v>
      </c>
      <c r="F14" s="349" t="s">
        <v>96</v>
      </c>
      <c r="G14" s="349" t="s">
        <v>96</v>
      </c>
      <c r="H14" s="349" t="s">
        <v>96</v>
      </c>
      <c r="I14" s="349" t="s">
        <v>96</v>
      </c>
      <c r="J14" s="52"/>
      <c r="K14" s="52"/>
      <c r="L14" s="137"/>
      <c r="M14" s="137"/>
    </row>
    <row r="15" spans="1:18" s="91" customFormat="1" ht="13.5" x14ac:dyDescent="0.25">
      <c r="A15" s="251"/>
      <c r="B15" s="252"/>
      <c r="C15" s="375" t="s">
        <v>155</v>
      </c>
      <c r="D15" s="130"/>
      <c r="E15" s="130"/>
      <c r="F15" s="130"/>
      <c r="G15" s="130"/>
      <c r="H15" s="130"/>
      <c r="I15" s="130"/>
      <c r="J15" s="52"/>
      <c r="K15" s="52"/>
      <c r="L15" s="137"/>
      <c r="M15" s="137"/>
    </row>
    <row r="16" spans="1:18" s="91" customFormat="1" ht="13.5" x14ac:dyDescent="0.25">
      <c r="A16" s="142"/>
      <c r="B16" s="252"/>
      <c r="C16" s="375" t="s">
        <v>155</v>
      </c>
      <c r="D16" s="130"/>
      <c r="E16" s="130"/>
      <c r="F16" s="130"/>
      <c r="G16" s="130"/>
      <c r="H16" s="130"/>
      <c r="I16" s="130"/>
      <c r="J16" s="52"/>
      <c r="K16" s="52"/>
      <c r="L16" s="137"/>
      <c r="M16" s="137"/>
    </row>
    <row r="17" spans="1:18" s="91" customFormat="1" ht="13.5" x14ac:dyDescent="0.25">
      <c r="A17" s="142"/>
      <c r="B17" s="252"/>
      <c r="C17" s="375" t="s">
        <v>155</v>
      </c>
      <c r="D17" s="130"/>
      <c r="E17" s="130"/>
      <c r="F17" s="130"/>
      <c r="G17" s="130"/>
      <c r="H17" s="130"/>
      <c r="I17" s="130"/>
      <c r="J17" s="52"/>
      <c r="K17" s="52"/>
      <c r="L17" s="137"/>
      <c r="M17" s="137"/>
    </row>
    <row r="18" spans="1:18" s="91" customFormat="1" ht="13.5" x14ac:dyDescent="0.25">
      <c r="A18" s="142"/>
      <c r="B18" s="252"/>
      <c r="C18" s="375" t="s">
        <v>155</v>
      </c>
      <c r="D18" s="130"/>
      <c r="E18" s="130"/>
      <c r="F18" s="130"/>
      <c r="G18" s="130"/>
      <c r="H18" s="130"/>
      <c r="I18" s="130"/>
      <c r="J18" s="52"/>
      <c r="K18" s="52"/>
      <c r="L18" s="137"/>
      <c r="M18" s="137"/>
    </row>
    <row r="19" spans="1:18" s="91" customFormat="1" ht="13.5" x14ac:dyDescent="0.25">
      <c r="A19" s="142"/>
      <c r="B19" s="252"/>
      <c r="C19" s="375" t="s">
        <v>155</v>
      </c>
      <c r="D19" s="130"/>
      <c r="E19" s="130"/>
      <c r="F19" s="130"/>
      <c r="G19" s="130"/>
      <c r="H19" s="130"/>
      <c r="I19" s="130"/>
      <c r="J19" s="52"/>
      <c r="K19" s="52"/>
      <c r="L19" s="137"/>
      <c r="M19" s="137"/>
    </row>
    <row r="20" spans="1:18" s="91" customFormat="1" ht="13.5" x14ac:dyDescent="0.25">
      <c r="A20" s="142"/>
      <c r="B20" s="252"/>
      <c r="C20" s="375" t="s">
        <v>155</v>
      </c>
      <c r="D20" s="130"/>
      <c r="E20" s="130"/>
      <c r="F20" s="130"/>
      <c r="G20" s="130"/>
      <c r="H20" s="130"/>
      <c r="I20" s="130"/>
      <c r="J20" s="52"/>
      <c r="K20" s="52"/>
      <c r="L20" s="137"/>
      <c r="M20" s="137"/>
    </row>
    <row r="21" spans="1:18" s="91" customFormat="1" ht="13.5" x14ac:dyDescent="0.25">
      <c r="A21" s="142"/>
      <c r="B21" s="252"/>
      <c r="C21" s="375" t="s">
        <v>155</v>
      </c>
      <c r="D21" s="130"/>
      <c r="E21" s="130"/>
      <c r="F21" s="130"/>
      <c r="G21" s="130"/>
      <c r="H21" s="130"/>
      <c r="I21" s="130"/>
      <c r="J21" s="52"/>
      <c r="K21" s="52"/>
      <c r="L21" s="137"/>
      <c r="M21" s="137"/>
    </row>
    <row r="22" spans="1:18" s="91" customFormat="1" ht="13.5" x14ac:dyDescent="0.25">
      <c r="A22" s="142"/>
      <c r="B22" s="252"/>
      <c r="C22" s="375" t="s">
        <v>155</v>
      </c>
      <c r="D22" s="130"/>
      <c r="E22" s="130"/>
      <c r="F22" s="130"/>
      <c r="G22" s="130"/>
      <c r="H22" s="130"/>
      <c r="I22" s="130"/>
      <c r="J22" s="52"/>
      <c r="K22" s="52"/>
      <c r="L22" s="137"/>
      <c r="M22" s="137"/>
    </row>
    <row r="23" spans="1:18" s="91" customFormat="1" ht="13.5" x14ac:dyDescent="0.25">
      <c r="A23" s="142"/>
      <c r="B23" s="252"/>
      <c r="C23" s="375" t="s">
        <v>155</v>
      </c>
      <c r="D23" s="130"/>
      <c r="E23" s="130"/>
      <c r="F23" s="130"/>
      <c r="G23" s="130"/>
      <c r="H23" s="130"/>
      <c r="I23" s="130"/>
      <c r="J23" s="52"/>
      <c r="K23" s="52"/>
      <c r="L23" s="137"/>
      <c r="M23" s="137"/>
    </row>
    <row r="24" spans="1:18" s="91" customFormat="1" ht="13.5" x14ac:dyDescent="0.25">
      <c r="A24" s="142"/>
      <c r="B24" s="252"/>
      <c r="C24" s="375" t="s">
        <v>155</v>
      </c>
      <c r="D24" s="130"/>
      <c r="E24" s="130"/>
      <c r="F24" s="130"/>
      <c r="G24" s="130"/>
      <c r="H24" s="130"/>
      <c r="I24" s="130"/>
      <c r="J24" s="52"/>
      <c r="K24" s="52"/>
      <c r="L24" s="137"/>
      <c r="M24" s="137"/>
    </row>
    <row r="25" spans="1:18" s="91" customFormat="1" ht="13.5" x14ac:dyDescent="0.25">
      <c r="A25" s="142"/>
      <c r="B25" s="252"/>
      <c r="C25" s="375" t="s">
        <v>155</v>
      </c>
      <c r="D25" s="130"/>
      <c r="E25" s="130"/>
      <c r="F25" s="130"/>
      <c r="G25" s="130"/>
      <c r="H25" s="130"/>
      <c r="I25" s="130"/>
      <c r="J25" s="52"/>
      <c r="K25" s="52"/>
      <c r="L25" s="137"/>
      <c r="M25" s="137"/>
    </row>
    <row r="26" spans="1:18" s="91" customFormat="1" ht="13.5" x14ac:dyDescent="0.25">
      <c r="A26" s="56"/>
      <c r="B26" s="53"/>
      <c r="C26" s="54"/>
      <c r="D26" s="52"/>
      <c r="E26" s="55"/>
      <c r="F26" s="55"/>
      <c r="G26" s="55"/>
      <c r="H26" s="56"/>
      <c r="I26" s="56"/>
      <c r="J26" s="56"/>
      <c r="K26" s="56"/>
      <c r="L26" s="56"/>
      <c r="M26" s="56"/>
      <c r="N26" s="52"/>
      <c r="O26" s="52"/>
      <c r="P26" s="52"/>
      <c r="Q26" s="137"/>
      <c r="R26" s="137"/>
    </row>
    <row r="27" spans="1:18" s="91" customFormat="1" x14ac:dyDescent="0.25"/>
    <row r="28" spans="1:18" s="91" customFormat="1" ht="25" customHeight="1" x14ac:dyDescent="0.25">
      <c r="A28" s="2"/>
      <c r="B28" s="2"/>
      <c r="C28" s="183"/>
      <c r="D28" s="357">
        <f>Stammdaten!D30</f>
        <v>2020</v>
      </c>
      <c r="E28" s="357">
        <f>D28+1</f>
        <v>2021</v>
      </c>
      <c r="F28" s="357">
        <f>E28+1</f>
        <v>2022</v>
      </c>
      <c r="G28" s="357">
        <f>F28+1</f>
        <v>2023</v>
      </c>
      <c r="H28" s="357">
        <f>G28+1</f>
        <v>2024</v>
      </c>
      <c r="I28" s="166">
        <f>H28+1</f>
        <v>2025</v>
      </c>
    </row>
    <row r="29" spans="1:18" s="91" customFormat="1" ht="26" customHeight="1" thickBot="1" x14ac:dyDescent="0.3">
      <c r="A29" s="136" t="s">
        <v>153</v>
      </c>
      <c r="B29" s="265"/>
      <c r="C29" s="250" t="s">
        <v>90</v>
      </c>
      <c r="D29" s="361" t="s">
        <v>96</v>
      </c>
      <c r="E29" s="361" t="s">
        <v>96</v>
      </c>
      <c r="F29" s="361" t="s">
        <v>96</v>
      </c>
      <c r="G29" s="361" t="s">
        <v>96</v>
      </c>
      <c r="H29" s="361" t="s">
        <v>96</v>
      </c>
      <c r="I29" s="191" t="s">
        <v>96</v>
      </c>
    </row>
    <row r="30" spans="1:18" s="91" customFormat="1" ht="23" customHeight="1" thickTop="1" thickBot="1" x14ac:dyDescent="0.3">
      <c r="A30" s="263" t="s">
        <v>156</v>
      </c>
      <c r="B30" s="266"/>
      <c r="C30" s="252" t="s">
        <v>155</v>
      </c>
      <c r="D30" s="360">
        <f t="shared" ref="D30:I30" si="0">SUMIF($B$15:$B$25,$A30,D$15:D$25)</f>
        <v>0</v>
      </c>
      <c r="E30" s="360">
        <f t="shared" si="0"/>
        <v>0</v>
      </c>
      <c r="F30" s="360">
        <f t="shared" si="0"/>
        <v>0</v>
      </c>
      <c r="G30" s="360">
        <f t="shared" si="0"/>
        <v>0</v>
      </c>
      <c r="H30" s="360">
        <f t="shared" si="0"/>
        <v>0</v>
      </c>
      <c r="I30" s="360">
        <f t="shared" si="0"/>
        <v>0</v>
      </c>
      <c r="K30" s="81" t="s">
        <v>157</v>
      </c>
    </row>
    <row r="31" spans="1:18" s="91" customFormat="1" ht="23" customHeight="1" thickTop="1" thickBot="1" x14ac:dyDescent="0.3">
      <c r="A31" s="263" t="s">
        <v>158</v>
      </c>
      <c r="B31" s="266"/>
      <c r="C31" s="252" t="s">
        <v>155</v>
      </c>
      <c r="D31" s="360">
        <f t="shared" ref="D31:D32" si="1">SUMIF($B$15:$B$25,$A31,D$15:D$25)</f>
        <v>0</v>
      </c>
      <c r="E31" s="360">
        <f t="shared" ref="E31:I32" si="2">SUMIF($B$15:$B$25,$A31,E$15:E$25)</f>
        <v>0</v>
      </c>
      <c r="F31" s="360">
        <f t="shared" si="2"/>
        <v>0</v>
      </c>
      <c r="G31" s="360">
        <f t="shared" si="2"/>
        <v>0</v>
      </c>
      <c r="H31" s="360">
        <f t="shared" si="2"/>
        <v>0</v>
      </c>
      <c r="I31" s="360">
        <f t="shared" si="2"/>
        <v>0</v>
      </c>
    </row>
    <row r="32" spans="1:18" s="91" customFormat="1" ht="23" customHeight="1" thickTop="1" thickBot="1" x14ac:dyDescent="0.3">
      <c r="A32" s="227" t="s">
        <v>159</v>
      </c>
      <c r="B32" s="267"/>
      <c r="C32" s="252" t="s">
        <v>155</v>
      </c>
      <c r="D32" s="360">
        <f t="shared" si="1"/>
        <v>0</v>
      </c>
      <c r="E32" s="360">
        <f t="shared" si="2"/>
        <v>0</v>
      </c>
      <c r="F32" s="360">
        <f t="shared" si="2"/>
        <v>0</v>
      </c>
      <c r="G32" s="360">
        <f t="shared" si="2"/>
        <v>0</v>
      </c>
      <c r="H32" s="360">
        <f t="shared" si="2"/>
        <v>0</v>
      </c>
      <c r="I32" s="360">
        <f t="shared" si="2"/>
        <v>0</v>
      </c>
    </row>
    <row r="33" spans="3:9" s="91" customFormat="1" ht="25" customHeight="1" thickTop="1" x14ac:dyDescent="0.25">
      <c r="C33" s="143" t="s">
        <v>160</v>
      </c>
      <c r="D33" s="359">
        <f t="shared" ref="D33:I33" si="3">SUM(D30:D32)</f>
        <v>0</v>
      </c>
      <c r="E33" s="358">
        <f t="shared" si="3"/>
        <v>0</v>
      </c>
      <c r="F33" s="358">
        <f t="shared" si="3"/>
        <v>0</v>
      </c>
      <c r="G33" s="358">
        <f t="shared" si="3"/>
        <v>0</v>
      </c>
      <c r="H33" s="358">
        <f t="shared" si="3"/>
        <v>0</v>
      </c>
      <c r="I33" s="362">
        <f t="shared" si="3"/>
        <v>0</v>
      </c>
    </row>
    <row r="34" spans="3:9" s="91" customFormat="1" ht="13.5" x14ac:dyDescent="0.25">
      <c r="C34" s="368"/>
      <c r="D34" s="369"/>
      <c r="E34" s="369"/>
      <c r="F34" s="369"/>
      <c r="G34" s="369"/>
      <c r="H34" s="369"/>
      <c r="I34" s="369"/>
    </row>
    <row r="35" spans="3:9" s="91" customFormat="1" ht="13.5" x14ac:dyDescent="0.25">
      <c r="C35" s="368"/>
      <c r="D35" s="369"/>
      <c r="E35" s="369"/>
      <c r="F35" s="369"/>
      <c r="G35" s="369"/>
      <c r="H35" s="369"/>
      <c r="I35" s="369"/>
    </row>
  </sheetData>
  <mergeCells count="2">
    <mergeCell ref="I3:I4"/>
    <mergeCell ref="A13:C13"/>
  </mergeCells>
  <phoneticPr fontId="0" type="noConversion"/>
  <conditionalFormatting sqref="A13">
    <cfRule type="expression" dxfId="6" priority="10" stopIfTrue="1">
      <formula>IF(#REF!="g. A.",1,0)</formula>
    </cfRule>
  </conditionalFormatting>
  <conditionalFormatting sqref="A16:A25">
    <cfRule type="expression" dxfId="5" priority="6" stopIfTrue="1">
      <formula>IF(#REF!="g. A.",1,0)</formula>
    </cfRule>
  </conditionalFormatting>
  <conditionalFormatting sqref="A32:B32">
    <cfRule type="expression" dxfId="4" priority="13" stopIfTrue="1">
      <formula>IF(#REF!="g. A.",1,0)</formula>
    </cfRule>
  </conditionalFormatting>
  <conditionalFormatting sqref="A28:C28">
    <cfRule type="expression" dxfId="3" priority="11" stopIfTrue="1">
      <formula>IF(#REF!="g. A.",1,0)</formula>
    </cfRule>
  </conditionalFormatting>
  <dataValidations xWindow="181" yWindow="616" count="1">
    <dataValidation type="list" allowBlank="1" showInputMessage="1" showErrorMessage="1" sqref="B15:B25 C30:C35" xr:uid="{D5175D1C-6F0E-4CFE-9F71-A94A6D8286E0}">
      <formula1>"Recycling, Thermische Verwertung, Deponie"</formula1>
    </dataValidation>
  </dataValidations>
  <hyperlinks>
    <hyperlink ref="I3" location="INHALT!A1" display="zurück zum Inhalt" xr:uid="{00000000-0004-0000-0700-000000000000}"/>
  </hyperlinks>
  <printOptions horizontalCentered="1"/>
  <pageMargins left="0.78740157480314965" right="0.78740157480314965" top="0.98425196850393704" bottom="0.98425196850393704" header="0.51181102362204722" footer="0.51181102362204722"/>
  <pageSetup paperSize="9" scale="50" fitToWidth="3" orientation="landscape" r:id="rId1"/>
  <headerFooter alignWithMargins="0">
    <oddFooter>Seite &amp;P von &amp;N</oddFooter>
  </headerFooter>
  <colBreaks count="1" manualBreakCount="1">
    <brk id="14" max="5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1F3864"/>
    <pageSetUpPr fitToPage="1"/>
  </sheetPr>
  <dimension ref="A1:O30"/>
  <sheetViews>
    <sheetView showGridLines="0" zoomScaleNormal="100" zoomScaleSheetLayoutView="70" workbookViewId="0">
      <selection activeCell="E39" sqref="E39"/>
    </sheetView>
  </sheetViews>
  <sheetFormatPr baseColWidth="10" defaultColWidth="11.453125" defaultRowHeight="12.5" x14ac:dyDescent="0.25"/>
  <cols>
    <col min="1" max="1" width="33.81640625" style="25" customWidth="1"/>
    <col min="2" max="2" width="12.81640625" style="25" customWidth="1"/>
    <col min="3" max="14" width="15.81640625" style="25" customWidth="1"/>
    <col min="15" max="16384" width="11.453125" style="25"/>
  </cols>
  <sheetData>
    <row r="1" spans="1:15" ht="14" thickBot="1" x14ac:dyDescent="0.3">
      <c r="A1" s="17"/>
      <c r="B1" s="17"/>
      <c r="C1" s="17"/>
      <c r="D1" s="17"/>
      <c r="E1" s="17"/>
      <c r="F1" s="17"/>
      <c r="G1" s="17"/>
      <c r="H1" s="17"/>
      <c r="I1" s="18"/>
      <c r="J1" s="18"/>
      <c r="K1" s="18"/>
      <c r="L1" s="18"/>
      <c r="M1" s="18"/>
      <c r="N1" s="18"/>
    </row>
    <row r="2" spans="1:15" ht="19.5" customHeight="1" x14ac:dyDescent="0.25">
      <c r="A2" s="450" t="s">
        <v>29</v>
      </c>
      <c r="B2" s="450"/>
      <c r="C2" s="450"/>
      <c r="D2" s="19"/>
      <c r="G2"/>
      <c r="H2" s="520" t="s">
        <v>40</v>
      </c>
    </row>
    <row r="3" spans="1:15" ht="15.5" thickBot="1" x14ac:dyDescent="0.3">
      <c r="A3" s="17"/>
      <c r="B3" s="17"/>
      <c r="C3" s="35"/>
      <c r="D3" s="17"/>
      <c r="G3"/>
      <c r="H3" s="521"/>
    </row>
    <row r="4" spans="1:15" ht="13.5" x14ac:dyDescent="0.25">
      <c r="A4" s="20" t="s">
        <v>9</v>
      </c>
      <c r="B4" s="21">
        <f>Stammdaten!B15</f>
        <v>0</v>
      </c>
      <c r="C4" s="18"/>
      <c r="D4" s="22"/>
      <c r="E4" s="22"/>
      <c r="F4" s="22"/>
      <c r="G4" s="18"/>
      <c r="H4" s="18"/>
    </row>
    <row r="5" spans="1:15" ht="14" thickBot="1" x14ac:dyDescent="0.3">
      <c r="A5" s="44" t="s">
        <v>10</v>
      </c>
      <c r="B5" s="24" t="str">
        <f>IF(Stammdaten!A10="","", Stammdaten!A10)</f>
        <v/>
      </c>
      <c r="C5" s="23"/>
      <c r="D5" s="37"/>
      <c r="E5" s="37"/>
      <c r="F5" s="37"/>
      <c r="G5" s="23"/>
      <c r="H5" s="23"/>
    </row>
    <row r="8" spans="1:15" ht="13.5" x14ac:dyDescent="0.25">
      <c r="A8" s="138" t="s">
        <v>60</v>
      </c>
      <c r="B8" s="71"/>
      <c r="C8" s="71"/>
      <c r="D8" s="71"/>
      <c r="E8" s="71"/>
      <c r="F8" s="71"/>
      <c r="G8" s="74"/>
      <c r="H8" s="75"/>
    </row>
    <row r="9" spans="1:15" ht="13.5" x14ac:dyDescent="0.25">
      <c r="A9" s="139" t="s">
        <v>161</v>
      </c>
      <c r="B9" s="76"/>
      <c r="C9" s="76"/>
      <c r="D9" s="76"/>
      <c r="E9" s="76"/>
      <c r="F9" s="76"/>
      <c r="H9" s="77"/>
      <c r="I9"/>
    </row>
    <row r="10" spans="1:15" ht="7.5" customHeight="1" x14ac:dyDescent="0.25">
      <c r="A10" s="51"/>
      <c r="B10" s="71"/>
      <c r="C10" s="71"/>
      <c r="D10" s="71"/>
      <c r="E10" s="71"/>
      <c r="F10" s="71"/>
      <c r="G10" s="74"/>
      <c r="H10" s="74"/>
      <c r="I10"/>
    </row>
    <row r="11" spans="1:15" x14ac:dyDescent="0.25">
      <c r="O11"/>
    </row>
    <row r="12" spans="1:15" ht="13" thickBot="1" x14ac:dyDescent="0.3"/>
    <row r="13" spans="1:15" s="34" customFormat="1" ht="23" customHeight="1" thickBot="1" x14ac:dyDescent="0.3">
      <c r="A13" s="493" t="s">
        <v>94</v>
      </c>
      <c r="B13" s="494"/>
      <c r="C13" s="351">
        <f>Stammdaten!D30</f>
        <v>2020</v>
      </c>
      <c r="D13" s="350">
        <f>C13+1</f>
        <v>2021</v>
      </c>
      <c r="E13" s="350">
        <f>D13+1</f>
        <v>2022</v>
      </c>
      <c r="F13" s="350">
        <f>E13+1</f>
        <v>2023</v>
      </c>
      <c r="G13" s="350">
        <f>F13+1</f>
        <v>2024</v>
      </c>
      <c r="H13" s="145">
        <f>G13+1</f>
        <v>2025</v>
      </c>
    </row>
    <row r="14" spans="1:15" s="34" customFormat="1" ht="14" thickBot="1" x14ac:dyDescent="0.3">
      <c r="A14" s="376" t="s">
        <v>162</v>
      </c>
      <c r="B14" s="377" t="s">
        <v>90</v>
      </c>
      <c r="C14" s="144" t="s">
        <v>96</v>
      </c>
      <c r="D14" s="145" t="s">
        <v>96</v>
      </c>
      <c r="E14" s="145" t="s">
        <v>96</v>
      </c>
      <c r="F14" s="145" t="s">
        <v>96</v>
      </c>
      <c r="G14" s="145" t="s">
        <v>96</v>
      </c>
      <c r="H14" s="145" t="s">
        <v>96</v>
      </c>
    </row>
    <row r="15" spans="1:15" s="34" customFormat="1" ht="14.5" thickTop="1" thickBot="1" x14ac:dyDescent="0.3">
      <c r="A15" s="146"/>
      <c r="B15" s="147" t="s">
        <v>155</v>
      </c>
      <c r="C15" s="185"/>
      <c r="D15" s="185"/>
      <c r="E15" s="185"/>
      <c r="F15" s="185"/>
      <c r="G15" s="185"/>
      <c r="H15" s="185"/>
    </row>
    <row r="16" spans="1:15" s="34" customFormat="1" ht="14.5" thickTop="1" thickBot="1" x14ac:dyDescent="0.3">
      <c r="A16" s="146"/>
      <c r="B16" s="147" t="s">
        <v>155</v>
      </c>
      <c r="C16" s="185"/>
      <c r="D16" s="185"/>
      <c r="E16" s="185"/>
      <c r="F16" s="185"/>
      <c r="G16" s="185"/>
      <c r="H16" s="185"/>
    </row>
    <row r="17" spans="1:8" s="34" customFormat="1" ht="14.5" thickTop="1" thickBot="1" x14ac:dyDescent="0.3">
      <c r="A17" s="146"/>
      <c r="B17" s="147" t="s">
        <v>155</v>
      </c>
      <c r="C17" s="185"/>
      <c r="D17" s="185"/>
      <c r="E17" s="185"/>
      <c r="F17" s="185"/>
      <c r="G17" s="185"/>
      <c r="H17" s="185"/>
    </row>
    <row r="18" spans="1:8" s="34" customFormat="1" ht="14.5" thickTop="1" thickBot="1" x14ac:dyDescent="0.3">
      <c r="A18" s="146"/>
      <c r="B18" s="147" t="s">
        <v>155</v>
      </c>
      <c r="C18" s="185"/>
      <c r="D18" s="185"/>
      <c r="E18" s="185"/>
      <c r="F18" s="185"/>
      <c r="G18" s="185"/>
      <c r="H18" s="185"/>
    </row>
    <row r="19" spans="1:8" s="34" customFormat="1" ht="14.5" thickTop="1" thickBot="1" x14ac:dyDescent="0.3">
      <c r="A19" s="148"/>
      <c r="B19" s="147" t="s">
        <v>155</v>
      </c>
      <c r="C19" s="185"/>
      <c r="D19" s="185"/>
      <c r="E19" s="185"/>
      <c r="F19" s="185"/>
      <c r="G19" s="185"/>
      <c r="H19" s="185"/>
    </row>
    <row r="20" spans="1:8" s="34" customFormat="1" ht="14.5" thickTop="1" thickBot="1" x14ac:dyDescent="0.3">
      <c r="A20" s="227"/>
      <c r="B20" s="147" t="s">
        <v>155</v>
      </c>
      <c r="C20" s="185"/>
      <c r="D20" s="185"/>
      <c r="E20" s="185"/>
      <c r="F20" s="185"/>
      <c r="G20" s="185"/>
      <c r="H20" s="185"/>
    </row>
    <row r="21" spans="1:8" s="34" customFormat="1" ht="14.5" thickTop="1" thickBot="1" x14ac:dyDescent="0.3">
      <c r="A21" s="226"/>
      <c r="B21" s="147" t="s">
        <v>155</v>
      </c>
      <c r="C21" s="185"/>
      <c r="D21" s="185"/>
      <c r="E21" s="185"/>
      <c r="F21" s="185"/>
      <c r="G21" s="185"/>
      <c r="H21" s="185"/>
    </row>
    <row r="22" spans="1:8" s="34" customFormat="1" ht="14.5" thickTop="1" thickBot="1" x14ac:dyDescent="0.3">
      <c r="A22" s="149"/>
      <c r="B22" s="147" t="s">
        <v>155</v>
      </c>
      <c r="C22" s="185"/>
      <c r="D22" s="185"/>
      <c r="E22" s="185"/>
      <c r="F22" s="185"/>
      <c r="G22" s="185"/>
      <c r="H22" s="185"/>
    </row>
    <row r="23" spans="1:8" s="34" customFormat="1" ht="14.5" thickTop="1" thickBot="1" x14ac:dyDescent="0.3">
      <c r="A23" s="149"/>
      <c r="B23" s="147" t="s">
        <v>155</v>
      </c>
      <c r="C23" s="185"/>
      <c r="D23" s="185"/>
      <c r="E23" s="185"/>
      <c r="F23" s="185"/>
      <c r="G23" s="185"/>
      <c r="H23" s="185"/>
    </row>
    <row r="24" spans="1:8" s="34" customFormat="1" ht="14.5" thickTop="1" thickBot="1" x14ac:dyDescent="0.3">
      <c r="A24" s="149"/>
      <c r="B24" s="147" t="s">
        <v>155</v>
      </c>
      <c r="C24" s="185"/>
      <c r="D24" s="185"/>
      <c r="E24" s="185"/>
      <c r="F24" s="185"/>
      <c r="G24" s="185"/>
      <c r="H24" s="185"/>
    </row>
    <row r="25" spans="1:8" s="34" customFormat="1" ht="14.5" thickTop="1" thickBot="1" x14ac:dyDescent="0.3">
      <c r="A25" s="149"/>
      <c r="B25" s="147" t="s">
        <v>155</v>
      </c>
      <c r="C25" s="185"/>
      <c r="D25" s="185"/>
      <c r="E25" s="185"/>
      <c r="F25" s="185"/>
      <c r="G25" s="185"/>
      <c r="H25" s="185"/>
    </row>
    <row r="26" spans="1:8" s="34" customFormat="1" ht="14.5" thickTop="1" thickBot="1" x14ac:dyDescent="0.3">
      <c r="A26" s="149"/>
      <c r="B26" s="147" t="s">
        <v>155</v>
      </c>
      <c r="C26" s="185"/>
      <c r="D26" s="185"/>
      <c r="E26" s="185"/>
      <c r="F26" s="185"/>
      <c r="G26" s="185"/>
      <c r="H26" s="185"/>
    </row>
    <row r="27" spans="1:8" s="34" customFormat="1" ht="14.5" thickTop="1" thickBot="1" x14ac:dyDescent="0.3">
      <c r="A27" s="149"/>
      <c r="B27" s="147" t="s">
        <v>155</v>
      </c>
      <c r="C27" s="185"/>
      <c r="D27" s="185"/>
      <c r="E27" s="185"/>
      <c r="F27" s="185"/>
      <c r="G27" s="185"/>
      <c r="H27" s="185"/>
    </row>
    <row r="28" spans="1:8" s="34" customFormat="1" ht="14" thickTop="1" x14ac:dyDescent="0.25"/>
    <row r="29" spans="1:8" s="34" customFormat="1" ht="13.5" x14ac:dyDescent="0.25"/>
    <row r="30" spans="1:8" s="34" customFormat="1" ht="13.5" x14ac:dyDescent="0.25"/>
  </sheetData>
  <mergeCells count="3">
    <mergeCell ref="H2:H3"/>
    <mergeCell ref="A2:C2"/>
    <mergeCell ref="A13:B13"/>
  </mergeCells>
  <phoneticPr fontId="0" type="noConversion"/>
  <hyperlinks>
    <hyperlink ref="H2:H3" location="Inhalt!A1" display="zurück zum Inhalt" xr:uid="{EE25A989-F24F-45A2-BBEE-2BAB35161614}"/>
  </hyperlinks>
  <pageMargins left="0.78740157480314965" right="0.78740157480314965" top="0.98425196850393704" bottom="0.98425196850393704" header="0.51181102362204722" footer="0.51181102362204722"/>
  <pageSetup paperSize="9" scale="52" orientation="landscape" r:id="rId1"/>
  <headerFooter alignWithMargins="0">
    <oddFooter>Seite &amp;P von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rgb="FF1F3864"/>
    <pageSetUpPr fitToPage="1"/>
  </sheetPr>
  <dimension ref="A1:AM35"/>
  <sheetViews>
    <sheetView showGridLines="0" zoomScaleNormal="100" workbookViewId="0">
      <selection activeCell="E45" sqref="E45"/>
    </sheetView>
  </sheetViews>
  <sheetFormatPr baseColWidth="10" defaultColWidth="11.453125" defaultRowHeight="12.5" x14ac:dyDescent="0.25"/>
  <cols>
    <col min="1" max="1" width="11.54296875" bestFit="1" customWidth="1"/>
    <col min="2" max="2" width="32.81640625" customWidth="1"/>
    <col min="3" max="3" width="14.81640625" customWidth="1"/>
    <col min="4" max="33" width="15.81640625" customWidth="1"/>
  </cols>
  <sheetData>
    <row r="1" spans="1:37" ht="13.5" x14ac:dyDescent="0.3">
      <c r="A1" s="6"/>
      <c r="B1" s="6"/>
      <c r="C1" s="6"/>
      <c r="D1" s="6"/>
      <c r="E1" s="6"/>
      <c r="F1" s="6"/>
      <c r="G1" s="6"/>
      <c r="H1" s="6"/>
      <c r="I1" s="6"/>
      <c r="J1" s="6"/>
      <c r="K1" s="8"/>
    </row>
    <row r="2" spans="1:37" ht="23.5" thickBot="1" x14ac:dyDescent="0.5">
      <c r="A2" s="522" t="s">
        <v>31</v>
      </c>
      <c r="B2" s="522"/>
      <c r="C2" s="522"/>
      <c r="D2" s="8"/>
      <c r="E2" s="7"/>
      <c r="G2" s="8"/>
      <c r="H2" s="7"/>
      <c r="I2" s="6"/>
      <c r="J2" s="8"/>
      <c r="AD2" s="82"/>
      <c r="AE2" s="82"/>
      <c r="AF2" s="82"/>
      <c r="AG2" s="82"/>
      <c r="AH2" s="82"/>
      <c r="AI2" s="82"/>
      <c r="AJ2" s="82"/>
    </row>
    <row r="3" spans="1:37" ht="15" x14ac:dyDescent="0.3">
      <c r="A3" s="6"/>
      <c r="B3" s="6"/>
      <c r="C3" s="6"/>
      <c r="D3" s="6"/>
      <c r="E3" s="9"/>
      <c r="G3" s="8"/>
      <c r="H3" s="6"/>
      <c r="J3" s="8"/>
      <c r="K3" s="520" t="s">
        <v>40</v>
      </c>
      <c r="AD3" s="82"/>
      <c r="AE3" s="82"/>
      <c r="AF3" s="82"/>
      <c r="AG3" s="82"/>
      <c r="AH3" s="82"/>
      <c r="AI3" s="82"/>
      <c r="AJ3" s="82"/>
    </row>
    <row r="4" spans="1:37" ht="14" thickBot="1" x14ac:dyDescent="0.35">
      <c r="A4" s="20" t="s">
        <v>9</v>
      </c>
      <c r="B4" s="4"/>
      <c r="C4" s="4"/>
      <c r="D4" s="11">
        <f>Stammdaten!B15</f>
        <v>0</v>
      </c>
      <c r="E4" s="8"/>
      <c r="F4" s="5"/>
      <c r="G4" s="5"/>
      <c r="H4" s="5"/>
      <c r="J4" s="8"/>
      <c r="K4" s="521"/>
      <c r="AD4" s="82"/>
      <c r="AE4" s="82"/>
      <c r="AF4" s="82"/>
      <c r="AG4" s="82"/>
      <c r="AH4" s="82"/>
      <c r="AI4" s="82"/>
      <c r="AJ4" s="82"/>
    </row>
    <row r="5" spans="1:37" ht="14" thickBot="1" x14ac:dyDescent="0.3">
      <c r="A5" s="44" t="s">
        <v>10</v>
      </c>
      <c r="B5" s="10"/>
      <c r="C5" s="10"/>
      <c r="D5" s="24" t="str">
        <f>IF(Stammdaten!A10="","", Stammdaten!A10)</f>
        <v/>
      </c>
      <c r="E5" s="10"/>
      <c r="F5" s="10"/>
      <c r="G5" s="10"/>
      <c r="H5" s="10"/>
      <c r="I5" s="10"/>
      <c r="J5" s="10"/>
      <c r="K5" s="10"/>
      <c r="AD5" s="82"/>
      <c r="AE5" s="82"/>
      <c r="AF5" s="82"/>
      <c r="AG5" s="82"/>
      <c r="AH5" s="82"/>
      <c r="AI5" s="82"/>
      <c r="AJ5" s="82"/>
    </row>
    <row r="6" spans="1:37" x14ac:dyDescent="0.25">
      <c r="AD6" s="82"/>
      <c r="AE6" s="82"/>
      <c r="AF6" s="82"/>
      <c r="AG6" s="82"/>
      <c r="AH6" s="82"/>
      <c r="AI6" s="82"/>
      <c r="AJ6" s="82"/>
    </row>
    <row r="7" spans="1:37" x14ac:dyDescent="0.25">
      <c r="AE7" s="82"/>
      <c r="AF7" s="82"/>
      <c r="AG7" s="82"/>
      <c r="AH7" s="82"/>
      <c r="AI7" s="82"/>
      <c r="AJ7" s="82"/>
      <c r="AK7" s="82"/>
    </row>
    <row r="8" spans="1:37" s="82" customFormat="1" ht="13.5" x14ac:dyDescent="0.25">
      <c r="A8" s="152" t="s">
        <v>116</v>
      </c>
      <c r="B8" s="153"/>
      <c r="C8" s="154"/>
      <c r="D8" s="154"/>
      <c r="E8" s="154"/>
      <c r="F8" s="154"/>
      <c r="G8" s="154"/>
      <c r="H8" s="154"/>
      <c r="I8" s="154"/>
      <c r="J8" s="154"/>
      <c r="K8" s="245"/>
    </row>
    <row r="9" spans="1:37" s="82" customFormat="1" ht="13.5" x14ac:dyDescent="0.3">
      <c r="A9" s="528" t="s">
        <v>163</v>
      </c>
      <c r="B9" s="529"/>
      <c r="C9" s="529"/>
      <c r="D9" s="529"/>
      <c r="E9" s="529"/>
      <c r="F9" s="529"/>
      <c r="G9" s="529"/>
      <c r="H9" s="529"/>
      <c r="I9" s="529"/>
      <c r="J9" s="155"/>
      <c r="K9" s="279"/>
      <c r="L9" s="156"/>
      <c r="M9" s="156"/>
      <c r="N9" s="156"/>
      <c r="O9" s="156"/>
      <c r="P9" s="156"/>
      <c r="Q9" s="156"/>
      <c r="R9" s="156"/>
      <c r="S9" s="156"/>
      <c r="T9" s="156"/>
      <c r="U9" s="156"/>
      <c r="V9" s="156"/>
      <c r="W9" s="156"/>
      <c r="X9" s="156"/>
      <c r="Y9" s="156"/>
      <c r="Z9" s="156"/>
      <c r="AA9" s="156"/>
      <c r="AB9" s="156"/>
      <c r="AC9" s="156"/>
      <c r="AD9" s="156"/>
    </row>
    <row r="10" spans="1:37" s="82" customFormat="1" ht="13.5" x14ac:dyDescent="0.3">
      <c r="A10" s="528" t="s">
        <v>164</v>
      </c>
      <c r="B10" s="529"/>
      <c r="C10" s="529"/>
      <c r="D10" s="529"/>
      <c r="E10" s="529"/>
      <c r="F10" s="529"/>
      <c r="G10" s="529"/>
      <c r="H10" s="529"/>
      <c r="I10" s="529"/>
      <c r="J10" s="529"/>
      <c r="K10" s="530"/>
      <c r="L10" s="156"/>
      <c r="M10" s="156"/>
      <c r="N10" s="156"/>
      <c r="O10" s="156"/>
      <c r="P10" s="156"/>
      <c r="Q10" s="156"/>
      <c r="R10" s="156"/>
      <c r="S10" s="156"/>
      <c r="T10" s="156"/>
      <c r="U10" s="156"/>
      <c r="V10" s="156"/>
      <c r="W10" s="156"/>
      <c r="X10" s="156"/>
      <c r="Y10" s="156"/>
      <c r="Z10" s="156"/>
      <c r="AA10" s="156"/>
      <c r="AB10" s="156"/>
      <c r="AC10" s="156"/>
      <c r="AD10" s="156"/>
    </row>
    <row r="11" spans="1:37" s="82" customFormat="1" ht="13.5" x14ac:dyDescent="0.3">
      <c r="A11" s="352"/>
      <c r="B11" s="157"/>
      <c r="C11" s="157"/>
      <c r="D11" s="157"/>
      <c r="E11" s="157"/>
      <c r="F11" s="157"/>
      <c r="G11" s="157"/>
      <c r="H11" s="157"/>
      <c r="I11" s="157"/>
      <c r="J11" s="157"/>
      <c r="K11" s="353"/>
      <c r="L11" s="156"/>
      <c r="M11" s="156"/>
      <c r="N11" s="156"/>
      <c r="O11" s="156"/>
      <c r="P11" s="156"/>
      <c r="Q11" s="156"/>
      <c r="R11" s="156"/>
      <c r="S11" s="156"/>
      <c r="T11" s="156"/>
      <c r="U11" s="156"/>
      <c r="V11" s="156"/>
      <c r="W11" s="156"/>
      <c r="X11" s="156"/>
      <c r="Y11" s="156"/>
      <c r="Z11" s="156"/>
      <c r="AA11" s="156"/>
      <c r="AB11" s="156"/>
      <c r="AC11" s="156"/>
      <c r="AD11" s="156"/>
    </row>
    <row r="12" spans="1:37" s="82" customFormat="1" ht="13.5" x14ac:dyDescent="0.3">
      <c r="A12" s="528" t="s">
        <v>165</v>
      </c>
      <c r="B12" s="529"/>
      <c r="C12" s="529"/>
      <c r="D12" s="529"/>
      <c r="E12" s="529"/>
      <c r="F12" s="529"/>
      <c r="G12" s="529"/>
      <c r="H12" s="529"/>
      <c r="I12" s="529"/>
      <c r="J12" s="155"/>
      <c r="K12" s="279"/>
      <c r="L12" s="156"/>
      <c r="M12" s="156"/>
      <c r="N12" s="156"/>
      <c r="O12" s="156"/>
      <c r="P12" s="156"/>
      <c r="Q12" s="156"/>
      <c r="R12" s="156"/>
      <c r="S12" s="156"/>
      <c r="T12" s="156"/>
      <c r="U12" s="156"/>
      <c r="V12" s="156"/>
      <c r="W12" s="156"/>
      <c r="X12" s="156"/>
      <c r="Y12" s="156"/>
      <c r="Z12" s="156"/>
      <c r="AA12" s="156"/>
      <c r="AB12" s="156"/>
      <c r="AC12" s="156"/>
      <c r="AD12" s="156"/>
    </row>
    <row r="13" spans="1:37" s="82" customFormat="1" ht="13.5" x14ac:dyDescent="0.3">
      <c r="A13" s="528" t="s">
        <v>166</v>
      </c>
      <c r="B13" s="529"/>
      <c r="C13" s="529"/>
      <c r="D13" s="529"/>
      <c r="E13" s="529"/>
      <c r="F13" s="529"/>
      <c r="G13" s="529"/>
      <c r="H13" s="529"/>
      <c r="I13" s="529"/>
      <c r="J13" s="155"/>
      <c r="K13" s="279"/>
      <c r="L13" s="156"/>
      <c r="M13" s="156"/>
      <c r="N13" s="156"/>
      <c r="O13" s="156"/>
      <c r="P13" s="156"/>
      <c r="Q13" s="156"/>
      <c r="R13" s="156"/>
      <c r="S13" s="156"/>
      <c r="T13" s="156"/>
      <c r="U13" s="156"/>
      <c r="V13" s="156"/>
      <c r="W13" s="156"/>
      <c r="X13" s="156"/>
      <c r="Y13" s="156"/>
      <c r="Z13" s="156"/>
      <c r="AA13" s="156"/>
      <c r="AB13" s="156"/>
      <c r="AC13" s="156"/>
      <c r="AD13" s="156"/>
    </row>
    <row r="14" spans="1:37" s="82" customFormat="1" ht="13.5" x14ac:dyDescent="0.3">
      <c r="A14" s="528" t="s">
        <v>167</v>
      </c>
      <c r="B14" s="529"/>
      <c r="C14" s="529"/>
      <c r="D14" s="529"/>
      <c r="E14" s="529"/>
      <c r="F14" s="529"/>
      <c r="G14" s="529"/>
      <c r="H14" s="529"/>
      <c r="I14" s="529"/>
      <c r="J14" s="155"/>
      <c r="K14" s="279"/>
      <c r="L14" s="156"/>
      <c r="M14" s="156"/>
      <c r="N14" s="156"/>
      <c r="O14" s="156"/>
      <c r="P14" s="156"/>
      <c r="Q14" s="156"/>
      <c r="R14" s="156"/>
      <c r="S14" s="156"/>
      <c r="T14" s="156"/>
      <c r="U14" s="156"/>
      <c r="V14" s="156"/>
      <c r="W14" s="156"/>
      <c r="X14" s="156"/>
      <c r="Y14" s="156"/>
      <c r="Z14" s="156"/>
      <c r="AA14" s="156"/>
      <c r="AB14" s="156"/>
      <c r="AC14" s="156"/>
      <c r="AD14" s="156"/>
    </row>
    <row r="15" spans="1:37" s="82" customFormat="1" ht="13.5" x14ac:dyDescent="0.3">
      <c r="A15" s="158"/>
      <c r="B15" s="159"/>
      <c r="C15" s="159"/>
      <c r="D15" s="159"/>
      <c r="E15" s="159"/>
      <c r="F15" s="159"/>
      <c r="G15" s="159"/>
      <c r="H15" s="159"/>
      <c r="I15" s="159"/>
      <c r="J15" s="160"/>
      <c r="K15" s="280"/>
      <c r="L15" s="156"/>
      <c r="M15" s="156"/>
      <c r="N15" s="156"/>
      <c r="O15" s="156"/>
      <c r="P15" s="156"/>
      <c r="Q15" s="156"/>
      <c r="R15" s="156"/>
      <c r="S15" s="156"/>
      <c r="T15" s="156"/>
      <c r="U15" s="156"/>
      <c r="V15" s="156"/>
      <c r="W15" s="156"/>
      <c r="X15" s="156"/>
      <c r="Y15" s="156"/>
      <c r="Z15" s="156"/>
      <c r="AA15" s="156"/>
      <c r="AB15" s="156"/>
      <c r="AC15" s="156"/>
      <c r="AD15" s="156"/>
    </row>
    <row r="16" spans="1:37" s="82" customFormat="1" ht="13.5" x14ac:dyDescent="0.3">
      <c r="A16" s="157"/>
      <c r="B16" s="157"/>
      <c r="C16" s="157"/>
      <c r="D16" s="157"/>
      <c r="E16" s="157"/>
      <c r="F16" s="157"/>
      <c r="G16" s="157"/>
      <c r="H16" s="157"/>
      <c r="I16" s="157"/>
      <c r="J16" s="155"/>
      <c r="K16" s="156"/>
      <c r="L16" s="156"/>
      <c r="M16" s="156"/>
      <c r="N16" s="156"/>
      <c r="O16" s="156"/>
      <c r="P16" s="156"/>
      <c r="Q16" s="156"/>
      <c r="R16" s="156"/>
      <c r="S16" s="156"/>
      <c r="T16" s="156"/>
      <c r="U16" s="156"/>
      <c r="V16" s="156"/>
      <c r="W16" s="156"/>
      <c r="X16" s="156"/>
      <c r="Y16" s="156"/>
      <c r="Z16" s="156"/>
      <c r="AA16" s="156"/>
      <c r="AB16" s="156"/>
      <c r="AC16" s="156"/>
      <c r="AD16" s="156"/>
    </row>
    <row r="17" spans="1:33" s="82" customFormat="1" ht="14" thickBot="1" x14ac:dyDescent="0.35">
      <c r="A17" s="1"/>
      <c r="B17" s="161"/>
      <c r="C17" s="93"/>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row>
    <row r="18" spans="1:33" s="82" customFormat="1" ht="14" thickBot="1" x14ac:dyDescent="0.3">
      <c r="A18" s="493" t="s">
        <v>94</v>
      </c>
      <c r="B18" s="519"/>
      <c r="C18" s="494"/>
      <c r="D18" s="350">
        <f>Stammdaten!D30</f>
        <v>2020</v>
      </c>
      <c r="E18" s="350">
        <f>D18+1</f>
        <v>2021</v>
      </c>
      <c r="F18" s="350">
        <f>E18+1</f>
        <v>2022</v>
      </c>
      <c r="G18" s="350">
        <f>F18+1</f>
        <v>2023</v>
      </c>
      <c r="H18" s="350">
        <f>G18+1</f>
        <v>2024</v>
      </c>
      <c r="I18" s="145">
        <f>H18+1</f>
        <v>2025</v>
      </c>
      <c r="J18" s="203"/>
      <c r="K18" s="203"/>
      <c r="L18" s="203"/>
      <c r="M18" s="203"/>
      <c r="N18" s="203"/>
      <c r="O18" s="203"/>
      <c r="P18" s="203"/>
      <c r="Q18" s="203"/>
      <c r="R18" s="203"/>
      <c r="S18" s="203"/>
      <c r="T18" s="203"/>
      <c r="U18" s="203"/>
      <c r="V18" s="203"/>
      <c r="W18" s="203"/>
      <c r="X18" s="203"/>
      <c r="Y18" s="203"/>
      <c r="Z18" s="203"/>
      <c r="AA18" s="203"/>
    </row>
    <row r="19" spans="1:33" s="82" customFormat="1" ht="14" thickBot="1" x14ac:dyDescent="0.3">
      <c r="A19" s="205" t="s">
        <v>168</v>
      </c>
      <c r="B19" s="204"/>
      <c r="C19" s="104" t="s">
        <v>90</v>
      </c>
      <c r="D19" s="104" t="s">
        <v>96</v>
      </c>
      <c r="E19" s="104" t="s">
        <v>96</v>
      </c>
      <c r="F19" s="104" t="s">
        <v>96</v>
      </c>
      <c r="G19" s="104" t="s">
        <v>96</v>
      </c>
      <c r="H19" s="104" t="s">
        <v>96</v>
      </c>
      <c r="I19" s="104" t="s">
        <v>96</v>
      </c>
      <c r="J19" s="203"/>
      <c r="K19" s="203"/>
      <c r="L19" s="203"/>
      <c r="M19" s="203"/>
      <c r="N19" s="203"/>
      <c r="O19" s="203"/>
      <c r="P19" s="203"/>
      <c r="Q19" s="203"/>
      <c r="R19" s="203"/>
      <c r="S19" s="203"/>
      <c r="T19" s="203"/>
      <c r="U19" s="203"/>
      <c r="V19" s="203"/>
      <c r="W19" s="203"/>
      <c r="X19" s="203"/>
      <c r="Y19" s="203"/>
      <c r="Z19" s="203"/>
      <c r="AA19" s="203"/>
    </row>
    <row r="20" spans="1:33" s="82" customFormat="1" ht="14.5" thickTop="1" thickBot="1" x14ac:dyDescent="0.35">
      <c r="A20" s="523" t="s">
        <v>169</v>
      </c>
      <c r="B20" s="525"/>
      <c r="C20" s="202" t="s">
        <v>170</v>
      </c>
      <c r="D20" s="185"/>
      <c r="E20" s="185"/>
      <c r="F20" s="185"/>
      <c r="G20" s="185"/>
      <c r="H20" s="185"/>
      <c r="I20" s="185"/>
      <c r="J20" s="162"/>
      <c r="K20" s="162"/>
      <c r="L20" s="162"/>
      <c r="M20" s="162"/>
      <c r="N20" s="162"/>
      <c r="O20" s="162"/>
      <c r="P20" s="162"/>
      <c r="Q20" s="162"/>
      <c r="R20" s="162"/>
      <c r="S20" s="162"/>
      <c r="T20" s="162"/>
      <c r="U20" s="162"/>
      <c r="V20" s="162"/>
      <c r="W20" s="162"/>
      <c r="X20" s="162"/>
      <c r="Y20" s="162"/>
      <c r="Z20" s="162"/>
      <c r="AA20" s="162"/>
      <c r="AB20" s="92"/>
      <c r="AC20" s="84"/>
      <c r="AD20" s="83"/>
      <c r="AE20" s="83"/>
      <c r="AF20" s="83"/>
      <c r="AG20" s="83"/>
    </row>
    <row r="21" spans="1:33" s="82" customFormat="1" ht="14.5" thickTop="1" thickBot="1" x14ac:dyDescent="0.35">
      <c r="A21" s="526" t="s">
        <v>171</v>
      </c>
      <c r="B21" s="526"/>
      <c r="C21" s="129" t="s">
        <v>170</v>
      </c>
      <c r="D21" s="185"/>
      <c r="E21" s="185"/>
      <c r="F21" s="185"/>
      <c r="G21" s="185"/>
      <c r="H21" s="185"/>
      <c r="I21" s="185"/>
      <c r="J21" s="162"/>
      <c r="K21" s="162"/>
      <c r="L21" s="162"/>
      <c r="M21" s="162"/>
      <c r="N21" s="162"/>
      <c r="O21" s="162"/>
      <c r="P21" s="162"/>
      <c r="Q21" s="162"/>
      <c r="R21" s="162"/>
      <c r="S21" s="162"/>
      <c r="T21" s="162"/>
      <c r="U21" s="162"/>
      <c r="V21" s="162"/>
      <c r="W21" s="162"/>
      <c r="X21" s="162"/>
      <c r="Y21" s="162"/>
      <c r="Z21" s="162"/>
      <c r="AA21" s="162"/>
      <c r="AB21" s="92"/>
      <c r="AC21" s="84"/>
      <c r="AD21" s="83"/>
      <c r="AE21" s="83"/>
      <c r="AF21" s="83"/>
      <c r="AG21" s="83"/>
    </row>
    <row r="22" spans="1:33" s="82" customFormat="1" ht="14.5" thickTop="1" thickBot="1" x14ac:dyDescent="0.35">
      <c r="A22" s="527" t="s">
        <v>172</v>
      </c>
      <c r="B22" s="527"/>
      <c r="C22" s="129" t="s">
        <v>170</v>
      </c>
      <c r="D22" s="185"/>
      <c r="E22" s="185"/>
      <c r="F22" s="185"/>
      <c r="G22" s="185"/>
      <c r="H22" s="185"/>
      <c r="I22" s="185"/>
      <c r="J22" s="162"/>
      <c r="K22" s="162"/>
      <c r="L22" s="162"/>
      <c r="M22" s="162"/>
      <c r="N22" s="162"/>
      <c r="O22" s="162"/>
      <c r="P22" s="162"/>
      <c r="Q22" s="162"/>
      <c r="R22" s="162"/>
      <c r="S22" s="162"/>
      <c r="T22" s="162"/>
      <c r="U22" s="162"/>
      <c r="V22" s="162"/>
      <c r="W22" s="162"/>
      <c r="X22" s="162"/>
      <c r="Y22" s="162"/>
      <c r="Z22" s="162"/>
      <c r="AA22" s="162"/>
      <c r="AB22" s="92"/>
      <c r="AC22" s="84"/>
      <c r="AD22" s="83"/>
      <c r="AE22" s="83"/>
      <c r="AF22" s="83"/>
      <c r="AG22" s="83"/>
    </row>
    <row r="23" spans="1:33" s="82" customFormat="1" ht="14.5" thickTop="1" thickBot="1" x14ac:dyDescent="0.35">
      <c r="A23" s="526" t="s">
        <v>173</v>
      </c>
      <c r="B23" s="526"/>
      <c r="C23" s="129" t="s">
        <v>170</v>
      </c>
      <c r="D23" s="185"/>
      <c r="E23" s="185"/>
      <c r="F23" s="185"/>
      <c r="G23" s="185"/>
      <c r="H23" s="185"/>
      <c r="I23" s="185"/>
      <c r="J23" s="162"/>
      <c r="K23" s="162"/>
      <c r="L23" s="162"/>
      <c r="M23" s="162"/>
      <c r="N23" s="162"/>
      <c r="O23" s="162"/>
      <c r="P23" s="162"/>
      <c r="Q23" s="162"/>
      <c r="R23" s="162"/>
      <c r="S23" s="162"/>
      <c r="T23" s="162"/>
      <c r="U23" s="162"/>
      <c r="V23" s="162"/>
      <c r="W23" s="162"/>
      <c r="X23" s="162"/>
      <c r="Y23" s="162"/>
      <c r="Z23" s="162"/>
      <c r="AA23" s="162"/>
      <c r="AB23" s="92"/>
      <c r="AC23" s="84"/>
      <c r="AD23" s="83"/>
      <c r="AE23" s="83"/>
      <c r="AF23" s="83"/>
      <c r="AG23" s="83"/>
    </row>
    <row r="24" spans="1:33" s="82" customFormat="1" ht="14.5" thickTop="1" thickBot="1" x14ac:dyDescent="0.35">
      <c r="A24" s="523" t="s">
        <v>174</v>
      </c>
      <c r="B24" s="525"/>
      <c r="C24" s="129" t="s">
        <v>170</v>
      </c>
      <c r="D24" s="185"/>
      <c r="E24" s="185"/>
      <c r="F24" s="185"/>
      <c r="G24" s="185"/>
      <c r="H24" s="185"/>
      <c r="I24" s="185"/>
      <c r="J24" s="162"/>
      <c r="K24" s="162"/>
      <c r="L24" s="162"/>
      <c r="M24" s="162"/>
      <c r="N24" s="162"/>
      <c r="O24" s="162"/>
      <c r="P24" s="162"/>
      <c r="Q24" s="162"/>
      <c r="R24" s="162"/>
      <c r="S24" s="162"/>
      <c r="T24" s="162"/>
      <c r="U24" s="162"/>
      <c r="V24" s="162"/>
      <c r="W24" s="162"/>
      <c r="X24" s="162"/>
      <c r="Y24" s="162"/>
      <c r="Z24" s="162"/>
      <c r="AA24" s="162"/>
      <c r="AB24" s="92"/>
      <c r="AC24" s="84"/>
      <c r="AD24" s="83"/>
      <c r="AE24" s="83"/>
      <c r="AF24" s="83"/>
      <c r="AG24" s="83"/>
    </row>
    <row r="25" spans="1:33" s="82" customFormat="1" ht="14.5" thickTop="1" thickBot="1" x14ac:dyDescent="0.35">
      <c r="A25" s="523" t="s">
        <v>175</v>
      </c>
      <c r="B25" s="525"/>
      <c r="C25" s="129" t="s">
        <v>170</v>
      </c>
      <c r="D25" s="185"/>
      <c r="E25" s="185"/>
      <c r="F25" s="185"/>
      <c r="G25" s="185"/>
      <c r="H25" s="185"/>
      <c r="I25" s="185"/>
      <c r="J25" s="162"/>
      <c r="K25" s="162"/>
      <c r="L25" s="162"/>
      <c r="M25" s="162"/>
      <c r="N25" s="162"/>
      <c r="O25" s="162"/>
      <c r="P25" s="162"/>
      <c r="Q25" s="162"/>
      <c r="R25" s="162"/>
      <c r="S25" s="162"/>
      <c r="T25" s="162"/>
      <c r="U25" s="162"/>
      <c r="V25" s="162"/>
      <c r="W25" s="162"/>
      <c r="X25" s="162"/>
      <c r="Y25" s="162"/>
      <c r="Z25" s="162"/>
      <c r="AA25" s="162"/>
      <c r="AB25" s="92"/>
      <c r="AC25" s="84"/>
      <c r="AD25" s="83"/>
      <c r="AE25" s="83"/>
      <c r="AF25" s="83"/>
      <c r="AG25" s="83"/>
    </row>
    <row r="26" spans="1:33" s="82" customFormat="1" ht="14.5" thickTop="1" thickBot="1" x14ac:dyDescent="0.35">
      <c r="A26" s="523" t="s">
        <v>176</v>
      </c>
      <c r="B26" s="524"/>
      <c r="C26" s="129" t="s">
        <v>170</v>
      </c>
      <c r="D26" s="185"/>
      <c r="E26" s="185"/>
      <c r="F26" s="185"/>
      <c r="G26" s="185"/>
      <c r="H26" s="185"/>
      <c r="I26" s="185"/>
      <c r="J26" s="162"/>
      <c r="K26" s="162"/>
      <c r="L26" s="162"/>
      <c r="M26" s="162"/>
      <c r="N26" s="162"/>
      <c r="O26" s="162"/>
      <c r="P26" s="162"/>
      <c r="Q26" s="162"/>
      <c r="R26" s="162"/>
      <c r="S26" s="162"/>
      <c r="T26" s="162"/>
      <c r="U26" s="162"/>
      <c r="V26" s="162"/>
      <c r="W26" s="162"/>
      <c r="X26" s="162"/>
      <c r="Y26" s="162"/>
      <c r="Z26" s="162"/>
      <c r="AA26" s="162"/>
      <c r="AB26" s="92"/>
      <c r="AC26" s="84"/>
      <c r="AD26" s="83"/>
      <c r="AE26" s="83"/>
      <c r="AF26" s="83"/>
      <c r="AG26" s="83"/>
    </row>
    <row r="27" spans="1:33" s="82" customFormat="1" ht="14.5" thickTop="1" thickBot="1" x14ac:dyDescent="0.35">
      <c r="A27" s="523" t="s">
        <v>177</v>
      </c>
      <c r="B27" s="524"/>
      <c r="C27" s="129" t="s">
        <v>170</v>
      </c>
      <c r="D27" s="185"/>
      <c r="E27" s="185"/>
      <c r="F27" s="185"/>
      <c r="G27" s="185"/>
      <c r="H27" s="185"/>
      <c r="I27" s="185"/>
      <c r="J27" s="162"/>
      <c r="K27" s="162"/>
      <c r="L27" s="162"/>
      <c r="M27" s="162"/>
      <c r="N27" s="162"/>
      <c r="O27" s="162"/>
      <c r="P27" s="162"/>
      <c r="Q27" s="162"/>
      <c r="R27" s="162"/>
      <c r="S27" s="162"/>
      <c r="T27" s="162"/>
      <c r="U27" s="162"/>
      <c r="V27" s="162"/>
      <c r="W27" s="162"/>
      <c r="X27" s="162"/>
      <c r="Y27" s="162"/>
      <c r="Z27" s="162"/>
      <c r="AA27" s="162"/>
      <c r="AB27" s="92"/>
      <c r="AC27" s="84"/>
      <c r="AD27" s="83"/>
      <c r="AE27" s="83"/>
      <c r="AF27" s="83"/>
      <c r="AG27" s="83"/>
    </row>
    <row r="28" spans="1:33" s="82" customFormat="1" ht="14.5" thickTop="1" thickBot="1" x14ac:dyDescent="0.35">
      <c r="A28" s="523" t="s">
        <v>178</v>
      </c>
      <c r="B28" s="525"/>
      <c r="C28" s="129" t="s">
        <v>170</v>
      </c>
      <c r="D28" s="185"/>
      <c r="E28" s="185"/>
      <c r="F28" s="185"/>
      <c r="G28" s="185"/>
      <c r="H28" s="185"/>
      <c r="I28" s="185"/>
      <c r="J28" s="162"/>
      <c r="K28" s="162"/>
      <c r="L28" s="162"/>
      <c r="M28" s="162"/>
      <c r="N28" s="162"/>
      <c r="O28" s="162"/>
      <c r="P28" s="162"/>
      <c r="Q28" s="162"/>
      <c r="R28" s="162"/>
      <c r="S28" s="162"/>
      <c r="T28" s="162"/>
      <c r="U28" s="162"/>
      <c r="V28" s="162"/>
      <c r="W28" s="162"/>
      <c r="X28" s="162"/>
      <c r="Y28" s="162"/>
      <c r="Z28" s="162"/>
      <c r="AA28" s="162"/>
      <c r="AB28" s="92"/>
      <c r="AC28" s="84"/>
      <c r="AD28" s="83"/>
      <c r="AE28" s="83"/>
      <c r="AF28" s="83"/>
      <c r="AG28" s="83"/>
    </row>
    <row r="29" spans="1:33" s="82" customFormat="1" ht="14.5" thickTop="1" thickBot="1" x14ac:dyDescent="0.35">
      <c r="A29" s="533" t="s">
        <v>179</v>
      </c>
      <c r="B29" s="534"/>
      <c r="C29" s="129" t="s">
        <v>170</v>
      </c>
      <c r="D29" s="185"/>
      <c r="E29" s="185"/>
      <c r="F29" s="185"/>
      <c r="G29" s="185"/>
      <c r="H29" s="185"/>
      <c r="I29" s="185"/>
      <c r="J29" s="162"/>
      <c r="K29" s="162"/>
      <c r="L29" s="162"/>
      <c r="M29" s="162"/>
      <c r="N29" s="162"/>
      <c r="O29" s="162"/>
      <c r="P29" s="162"/>
      <c r="Q29" s="162"/>
      <c r="R29" s="162"/>
      <c r="S29" s="162"/>
      <c r="T29" s="162"/>
      <c r="U29" s="162"/>
      <c r="V29" s="162"/>
      <c r="W29" s="162"/>
      <c r="X29" s="162"/>
      <c r="Y29" s="162"/>
      <c r="Z29" s="162"/>
      <c r="AA29" s="162"/>
      <c r="AB29" s="92"/>
      <c r="AC29" s="84"/>
      <c r="AD29" s="83"/>
      <c r="AE29" s="83"/>
      <c r="AF29" s="83"/>
      <c r="AG29" s="83"/>
    </row>
    <row r="30" spans="1:33" s="82" customFormat="1" ht="14.5" thickTop="1" thickBot="1" x14ac:dyDescent="0.35">
      <c r="A30" s="533" t="s">
        <v>180</v>
      </c>
      <c r="B30" s="534"/>
      <c r="C30" s="129" t="s">
        <v>170</v>
      </c>
      <c r="D30" s="185"/>
      <c r="E30" s="185"/>
      <c r="F30" s="185"/>
      <c r="G30" s="185"/>
      <c r="H30" s="185"/>
      <c r="I30" s="185"/>
      <c r="J30" s="162"/>
      <c r="K30" s="162"/>
      <c r="L30" s="162"/>
      <c r="M30" s="162"/>
      <c r="N30" s="162"/>
      <c r="O30" s="162"/>
      <c r="P30" s="162"/>
      <c r="Q30" s="162"/>
      <c r="R30" s="162"/>
      <c r="S30" s="162"/>
      <c r="T30" s="162"/>
      <c r="U30" s="162"/>
      <c r="V30" s="162"/>
      <c r="W30" s="162"/>
      <c r="X30" s="162"/>
      <c r="Y30" s="162"/>
      <c r="Z30" s="162"/>
      <c r="AA30" s="162"/>
      <c r="AB30" s="92"/>
      <c r="AC30" s="84"/>
      <c r="AD30" s="83"/>
      <c r="AE30" s="83"/>
      <c r="AF30" s="83"/>
      <c r="AG30" s="83"/>
    </row>
    <row r="31" spans="1:33" s="82" customFormat="1" ht="14.5" thickTop="1" thickBot="1" x14ac:dyDescent="0.35">
      <c r="A31" s="533" t="s">
        <v>181</v>
      </c>
      <c r="B31" s="534"/>
      <c r="C31" s="129" t="s">
        <v>170</v>
      </c>
      <c r="D31" s="185"/>
      <c r="E31" s="185"/>
      <c r="F31" s="185"/>
      <c r="G31" s="185"/>
      <c r="H31" s="185"/>
      <c r="I31" s="185"/>
      <c r="J31" s="162"/>
      <c r="K31" s="162"/>
      <c r="L31" s="162"/>
      <c r="M31" s="162"/>
      <c r="N31" s="162"/>
      <c r="O31" s="162"/>
      <c r="P31" s="162"/>
      <c r="Q31" s="162"/>
      <c r="R31" s="162"/>
      <c r="S31" s="162"/>
      <c r="T31" s="162"/>
      <c r="U31" s="162"/>
      <c r="V31" s="162"/>
      <c r="W31" s="162"/>
      <c r="X31" s="162"/>
      <c r="Y31" s="162"/>
      <c r="Z31" s="162"/>
      <c r="AA31" s="162"/>
      <c r="AB31" s="92"/>
      <c r="AC31" s="84"/>
      <c r="AD31" s="83"/>
      <c r="AE31" s="83"/>
      <c r="AF31" s="83"/>
      <c r="AG31" s="83"/>
    </row>
    <row r="32" spans="1:33" s="82" customFormat="1" ht="14.5" thickTop="1" thickBot="1" x14ac:dyDescent="0.35">
      <c r="A32" s="535" t="s">
        <v>182</v>
      </c>
      <c r="B32" s="536"/>
      <c r="C32" s="201" t="s">
        <v>170</v>
      </c>
      <c r="D32" s="185"/>
      <c r="E32" s="185"/>
      <c r="F32" s="185"/>
      <c r="G32" s="185"/>
      <c r="H32" s="185"/>
      <c r="I32" s="185"/>
      <c r="J32" s="162"/>
      <c r="K32" s="162"/>
      <c r="L32" s="162"/>
      <c r="M32" s="162"/>
      <c r="N32" s="162"/>
      <c r="O32" s="162"/>
      <c r="P32" s="162"/>
      <c r="Q32" s="162"/>
      <c r="R32" s="162"/>
      <c r="S32" s="162"/>
      <c r="T32" s="162"/>
      <c r="U32" s="162"/>
      <c r="V32" s="162"/>
      <c r="W32" s="162"/>
      <c r="X32" s="162"/>
      <c r="Y32" s="162"/>
      <c r="Z32" s="162"/>
      <c r="AA32" s="162"/>
      <c r="AB32" s="92"/>
      <c r="AC32" s="84"/>
      <c r="AD32" s="83"/>
      <c r="AE32" s="83"/>
      <c r="AF32" s="83"/>
      <c r="AG32" s="83"/>
    </row>
    <row r="33" spans="1:39" s="82" customFormat="1" ht="13.5" x14ac:dyDescent="0.3">
      <c r="A33" s="531" t="s">
        <v>160</v>
      </c>
      <c r="B33" s="532"/>
      <c r="C33" s="200" t="s">
        <v>170</v>
      </c>
      <c r="D33" s="199">
        <f>SUM(D20:D32)</f>
        <v>0</v>
      </c>
      <c r="E33" s="199">
        <f t="shared" ref="E33:I33" si="0">SUM(E20:E32)</f>
        <v>0</v>
      </c>
      <c r="F33" s="199">
        <f t="shared" si="0"/>
        <v>0</v>
      </c>
      <c r="G33" s="199">
        <f t="shared" si="0"/>
        <v>0</v>
      </c>
      <c r="H33" s="199">
        <f t="shared" si="0"/>
        <v>0</v>
      </c>
      <c r="I33" s="199">
        <f t="shared" si="0"/>
        <v>0</v>
      </c>
      <c r="J33" s="162"/>
      <c r="K33" s="162"/>
      <c r="L33" s="162"/>
      <c r="M33" s="162"/>
      <c r="N33" s="162"/>
      <c r="O33" s="162"/>
      <c r="P33" s="162"/>
      <c r="Q33" s="162"/>
      <c r="R33" s="162"/>
      <c r="S33" s="162"/>
      <c r="T33" s="162"/>
      <c r="U33" s="162"/>
      <c r="V33" s="162"/>
      <c r="W33" s="162"/>
      <c r="X33" s="162"/>
      <c r="Y33" s="162"/>
      <c r="Z33" s="162"/>
      <c r="AA33" s="162"/>
      <c r="AB33" s="92"/>
      <c r="AC33" s="84"/>
      <c r="AD33" s="83"/>
      <c r="AE33" s="83"/>
      <c r="AF33" s="83"/>
      <c r="AG33" s="83"/>
    </row>
    <row r="34" spans="1:39" s="82" customFormat="1" ht="13.5" x14ac:dyDescent="0.3">
      <c r="A34" s="163"/>
      <c r="B34" s="164"/>
      <c r="C34" s="95"/>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92"/>
      <c r="AI34" s="84"/>
      <c r="AJ34" s="83"/>
      <c r="AK34" s="83"/>
      <c r="AL34" s="83"/>
      <c r="AM34" s="83"/>
    </row>
    <row r="35" spans="1:39" s="82" customFormat="1" ht="13.5" x14ac:dyDescent="0.3">
      <c r="A35" s="163"/>
      <c r="B35" s="164"/>
      <c r="C35" s="95"/>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92"/>
      <c r="AI35" s="84"/>
      <c r="AJ35" s="83"/>
      <c r="AK35" s="83"/>
      <c r="AL35" s="83"/>
      <c r="AM35" s="83"/>
    </row>
  </sheetData>
  <mergeCells count="22">
    <mergeCell ref="K3:K4"/>
    <mergeCell ref="A33:B33"/>
    <mergeCell ref="A29:B29"/>
    <mergeCell ref="A31:B31"/>
    <mergeCell ref="A30:B30"/>
    <mergeCell ref="A32:B32"/>
    <mergeCell ref="A2:C2"/>
    <mergeCell ref="A27:B27"/>
    <mergeCell ref="A20:B20"/>
    <mergeCell ref="A23:B23"/>
    <mergeCell ref="A28:B28"/>
    <mergeCell ref="A26:B26"/>
    <mergeCell ref="A25:B25"/>
    <mergeCell ref="A24:B24"/>
    <mergeCell ref="A22:B22"/>
    <mergeCell ref="A9:I9"/>
    <mergeCell ref="A10:K10"/>
    <mergeCell ref="A18:C18"/>
    <mergeCell ref="A21:B21"/>
    <mergeCell ref="A12:I12"/>
    <mergeCell ref="A13:I13"/>
    <mergeCell ref="A14:I14"/>
  </mergeCells>
  <phoneticPr fontId="0" type="noConversion"/>
  <conditionalFormatting sqref="A18">
    <cfRule type="expression" dxfId="2" priority="2" stopIfTrue="1">
      <formula>IF(#REF!="g. A.",1,0)</formula>
    </cfRule>
  </conditionalFormatting>
  <hyperlinks>
    <hyperlink ref="K3" location="Inhalt!A1" display="zurück zum Inhalt" xr:uid="{270D5B8B-C6FA-4530-8EE2-D53281931E06}"/>
  </hyperlinks>
  <pageMargins left="0.78740157499999996" right="0.78740157499999996" top="0.984251969" bottom="0.984251969" header="0.4921259845" footer="0.4921259845"/>
  <pageSetup paperSize="9" scale="4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26EE-3A08-4F7E-8CD7-1B778AA9DFCF}">
  <sheetPr>
    <tabColor rgb="FF1F3864"/>
  </sheetPr>
  <dimension ref="A1:AK53"/>
  <sheetViews>
    <sheetView showGridLines="0" zoomScale="85" zoomScaleNormal="85" workbookViewId="0">
      <selection activeCell="O24" sqref="O24"/>
    </sheetView>
  </sheetViews>
  <sheetFormatPr baseColWidth="10" defaultColWidth="11.453125" defaultRowHeight="12.5" x14ac:dyDescent="0.25"/>
  <cols>
    <col min="1" max="1" width="24.54296875" customWidth="1"/>
    <col min="2" max="2" width="26.1796875" customWidth="1"/>
    <col min="3" max="3" width="15.81640625" customWidth="1"/>
    <col min="4" max="15" width="20.54296875" customWidth="1"/>
    <col min="16" max="30" width="15.81640625" customWidth="1"/>
  </cols>
  <sheetData>
    <row r="1" spans="1:37" ht="13.5" x14ac:dyDescent="0.3">
      <c r="A1" s="6"/>
      <c r="B1" s="6"/>
      <c r="C1" s="6"/>
      <c r="D1" s="6"/>
      <c r="E1" s="6"/>
      <c r="F1" s="6"/>
      <c r="G1" s="6"/>
      <c r="H1" s="6"/>
      <c r="I1" s="6"/>
      <c r="J1" s="6"/>
      <c r="K1" s="6"/>
    </row>
    <row r="2" spans="1:37" ht="23" x14ac:dyDescent="0.45">
      <c r="A2" s="262" t="s">
        <v>310</v>
      </c>
      <c r="B2" s="262"/>
      <c r="C2" s="262"/>
      <c r="D2" s="7"/>
      <c r="E2" s="7"/>
      <c r="H2" s="7"/>
      <c r="I2" s="7"/>
      <c r="J2" s="6"/>
      <c r="K2" s="6"/>
      <c r="AE2" s="82"/>
      <c r="AF2" s="82"/>
      <c r="AG2" s="82"/>
      <c r="AH2" s="82"/>
      <c r="AI2" s="82"/>
      <c r="AJ2" s="82"/>
      <c r="AK2" s="82"/>
    </row>
    <row r="3" spans="1:37" ht="15" x14ac:dyDescent="0.3">
      <c r="A3" s="6"/>
      <c r="B3" s="6"/>
      <c r="C3" s="6"/>
      <c r="D3" s="9"/>
      <c r="E3" s="9"/>
      <c r="H3" s="6"/>
      <c r="I3" s="6"/>
      <c r="J3" s="6"/>
      <c r="K3" s="6"/>
      <c r="O3" s="557" t="s">
        <v>40</v>
      </c>
      <c r="AE3" s="82"/>
      <c r="AF3" s="82"/>
      <c r="AG3" s="82"/>
      <c r="AH3" s="82"/>
      <c r="AI3" s="82"/>
      <c r="AJ3" s="82"/>
      <c r="AK3" s="82"/>
    </row>
    <row r="4" spans="1:37" ht="13.5" x14ac:dyDescent="0.3">
      <c r="A4" s="20" t="s">
        <v>9</v>
      </c>
      <c r="B4" s="4"/>
      <c r="C4" s="11">
        <f>Stammdaten!B15</f>
        <v>0</v>
      </c>
      <c r="D4" s="8"/>
      <c r="E4" s="8"/>
      <c r="F4" s="5"/>
      <c r="G4" s="5"/>
      <c r="H4" s="5"/>
      <c r="I4" s="5"/>
      <c r="J4" s="8"/>
      <c r="K4" s="8"/>
      <c r="O4" s="557"/>
      <c r="AE4" s="82"/>
      <c r="AF4" s="82"/>
      <c r="AG4" s="82"/>
      <c r="AH4" s="82"/>
      <c r="AI4" s="82"/>
      <c r="AJ4" s="82"/>
      <c r="AK4" s="82"/>
    </row>
    <row r="5" spans="1:37" ht="14" thickBot="1" x14ac:dyDescent="0.3">
      <c r="A5" s="44" t="s">
        <v>10</v>
      </c>
      <c r="B5" s="10"/>
      <c r="C5" s="24">
        <f>Stammdaten!A10</f>
        <v>0</v>
      </c>
      <c r="D5" s="10"/>
      <c r="E5" s="10"/>
      <c r="F5" s="10"/>
      <c r="G5" s="10"/>
      <c r="H5" s="10"/>
      <c r="I5" s="10"/>
      <c r="J5" s="10"/>
      <c r="K5" s="10"/>
      <c r="L5" s="89"/>
      <c r="M5" s="89"/>
      <c r="N5" s="89"/>
      <c r="O5" s="89"/>
      <c r="AE5" s="82"/>
      <c r="AF5" s="82"/>
      <c r="AG5" s="82"/>
      <c r="AH5" s="82"/>
      <c r="AI5" s="82"/>
      <c r="AJ5" s="82"/>
      <c r="AK5" s="82"/>
    </row>
    <row r="6" spans="1:37" x14ac:dyDescent="0.25">
      <c r="AE6" s="82"/>
      <c r="AF6" s="82"/>
      <c r="AG6" s="82"/>
      <c r="AH6" s="82"/>
      <c r="AI6" s="82"/>
      <c r="AJ6" s="82"/>
      <c r="AK6" s="82"/>
    </row>
    <row r="7" spans="1:37" x14ac:dyDescent="0.25">
      <c r="AE7" s="82"/>
      <c r="AF7" s="82"/>
      <c r="AG7" s="82"/>
      <c r="AH7" s="82"/>
      <c r="AI7" s="82"/>
      <c r="AJ7" s="82"/>
      <c r="AK7" s="82"/>
    </row>
    <row r="8" spans="1:37" ht="15" x14ac:dyDescent="0.25">
      <c r="A8" s="64" t="s">
        <v>116</v>
      </c>
      <c r="B8" s="206"/>
      <c r="C8" s="97"/>
      <c r="D8" s="97"/>
      <c r="E8" s="97"/>
      <c r="F8" s="97"/>
      <c r="G8" s="97"/>
      <c r="H8" s="97"/>
      <c r="I8" s="97"/>
      <c r="J8" s="97"/>
      <c r="K8" s="97"/>
      <c r="L8" s="97"/>
      <c r="M8" s="97"/>
      <c r="N8" s="97"/>
      <c r="O8" s="98"/>
      <c r="AE8" s="82"/>
      <c r="AF8" s="82"/>
      <c r="AG8" s="82"/>
      <c r="AH8" s="82"/>
      <c r="AI8" s="82"/>
      <c r="AJ8" s="82"/>
      <c r="AK8" s="82"/>
    </row>
    <row r="9" spans="1:37" ht="71" customHeight="1" x14ac:dyDescent="0.25">
      <c r="A9" s="558" t="s">
        <v>314</v>
      </c>
      <c r="B9" s="559"/>
      <c r="C9" s="559"/>
      <c r="D9" s="559"/>
      <c r="E9" s="559"/>
      <c r="F9" s="559"/>
      <c r="G9" s="559"/>
      <c r="H9" s="559"/>
      <c r="I9" s="559"/>
      <c r="J9" s="559"/>
      <c r="K9" s="268"/>
      <c r="L9" s="207"/>
      <c r="M9" s="207"/>
      <c r="N9" s="207"/>
      <c r="O9" s="208"/>
      <c r="P9" s="207"/>
      <c r="Q9" s="207"/>
      <c r="R9" s="207"/>
      <c r="S9" s="207"/>
      <c r="T9" s="207"/>
      <c r="U9" s="207"/>
      <c r="V9" s="207"/>
      <c r="W9" s="207"/>
      <c r="X9" s="207"/>
      <c r="Y9" s="207"/>
      <c r="Z9" s="207"/>
      <c r="AA9" s="207"/>
      <c r="AB9" s="207"/>
      <c r="AC9" s="207"/>
      <c r="AD9" s="207"/>
      <c r="AE9" s="82"/>
      <c r="AF9" s="82"/>
      <c r="AG9" s="82"/>
      <c r="AH9" s="82"/>
      <c r="AI9" s="82"/>
      <c r="AJ9" s="82"/>
      <c r="AK9" s="82"/>
    </row>
    <row r="10" spans="1:37" ht="15" x14ac:dyDescent="0.25">
      <c r="A10" s="209"/>
      <c r="B10" s="210"/>
      <c r="C10" s="210"/>
      <c r="D10" s="210"/>
      <c r="E10" s="210"/>
      <c r="F10" s="210"/>
      <c r="G10" s="210"/>
      <c r="H10" s="210"/>
      <c r="I10" s="210"/>
      <c r="J10" s="211"/>
      <c r="K10" s="211"/>
      <c r="L10" s="212"/>
      <c r="M10" s="212"/>
      <c r="N10" s="212"/>
      <c r="O10" s="213"/>
      <c r="P10" s="207"/>
      <c r="Q10" s="207"/>
      <c r="R10" s="207"/>
      <c r="S10" s="207"/>
      <c r="T10" s="207"/>
      <c r="U10" s="207"/>
      <c r="V10" s="207"/>
      <c r="W10" s="207"/>
      <c r="X10" s="207"/>
      <c r="Y10" s="207"/>
      <c r="Z10" s="207"/>
      <c r="AA10" s="207"/>
      <c r="AB10" s="207"/>
      <c r="AC10" s="207"/>
      <c r="AD10" s="207"/>
      <c r="AE10" s="82"/>
      <c r="AF10" s="82"/>
      <c r="AG10" s="82"/>
      <c r="AH10" s="82"/>
      <c r="AI10" s="82"/>
      <c r="AJ10" s="82"/>
      <c r="AK10" s="82"/>
    </row>
    <row r="11" spans="1:37" ht="15" x14ac:dyDescent="0.3">
      <c r="A11" s="117"/>
      <c r="B11" s="214"/>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82"/>
      <c r="AF11" s="82"/>
      <c r="AG11" s="82"/>
      <c r="AH11" s="82"/>
      <c r="AI11" s="82"/>
      <c r="AJ11" s="82"/>
      <c r="AK11" s="82"/>
    </row>
    <row r="12" spans="1:37" x14ac:dyDescent="0.25">
      <c r="O12" s="215"/>
      <c r="P12" s="215"/>
      <c r="Q12" s="215"/>
      <c r="R12" s="215"/>
      <c r="S12" s="215"/>
      <c r="T12" s="215"/>
      <c r="U12" s="215"/>
      <c r="V12" s="215"/>
      <c r="W12" s="215"/>
      <c r="X12" s="215"/>
      <c r="Y12" s="215"/>
      <c r="Z12" s="215"/>
      <c r="AA12" s="215"/>
      <c r="AB12" s="215"/>
      <c r="AC12" s="215"/>
      <c r="AD12" s="215"/>
      <c r="AE12" s="82"/>
      <c r="AF12" s="82"/>
      <c r="AG12" s="82"/>
      <c r="AH12" s="82"/>
      <c r="AI12" s="82"/>
      <c r="AJ12" s="82"/>
      <c r="AK12" s="82"/>
    </row>
    <row r="13" spans="1:37" ht="15" x14ac:dyDescent="0.25">
      <c r="A13" s="456" t="s">
        <v>168</v>
      </c>
      <c r="B13" s="458"/>
      <c r="C13" s="16" t="s">
        <v>90</v>
      </c>
      <c r="D13" s="562">
        <f>Stammdaten!D30</f>
        <v>2020</v>
      </c>
      <c r="E13" s="563"/>
      <c r="F13" s="562">
        <f>D13+1</f>
        <v>2021</v>
      </c>
      <c r="G13" s="563"/>
      <c r="H13" s="562">
        <f t="shared" ref="H13" si="0">F13+1</f>
        <v>2022</v>
      </c>
      <c r="I13" s="563"/>
      <c r="J13" s="562">
        <f t="shared" ref="J13" si="1">H13+1</f>
        <v>2023</v>
      </c>
      <c r="K13" s="563"/>
      <c r="L13" s="562">
        <f t="shared" ref="L13" si="2">J13+1</f>
        <v>2024</v>
      </c>
      <c r="M13" s="563"/>
      <c r="N13" s="562">
        <f t="shared" ref="N13" si="3">L13+1</f>
        <v>2025</v>
      </c>
      <c r="O13" s="563"/>
      <c r="P13" s="215"/>
      <c r="Q13" s="215"/>
      <c r="R13" s="215"/>
      <c r="S13" s="215"/>
      <c r="T13" s="215"/>
      <c r="U13" s="215"/>
      <c r="V13" s="215"/>
      <c r="W13" s="215"/>
      <c r="X13" s="215"/>
      <c r="Y13" s="215"/>
      <c r="Z13" s="215"/>
      <c r="AA13" s="215"/>
      <c r="AB13" s="215"/>
      <c r="AC13" s="215"/>
      <c r="AD13" s="215"/>
      <c r="AE13" s="82"/>
      <c r="AF13" s="82"/>
      <c r="AG13" s="82"/>
      <c r="AH13" s="82"/>
      <c r="AI13" s="82"/>
      <c r="AJ13" s="82"/>
      <c r="AK13" s="82"/>
    </row>
    <row r="14" spans="1:37" ht="15" x14ac:dyDescent="0.25">
      <c r="A14" s="79"/>
      <c r="B14" s="79"/>
      <c r="C14" s="29"/>
      <c r="D14" s="13"/>
      <c r="E14" s="13"/>
      <c r="F14" s="13"/>
      <c r="G14" s="13"/>
      <c r="H14" s="13"/>
      <c r="I14" s="13"/>
      <c r="J14" s="13"/>
      <c r="K14" s="13"/>
      <c r="L14" s="13"/>
      <c r="M14" s="13"/>
      <c r="N14" s="13"/>
      <c r="O14" s="13"/>
      <c r="P14" s="29"/>
      <c r="Q14" s="29"/>
      <c r="R14" s="29"/>
      <c r="S14" s="29"/>
      <c r="T14" s="29"/>
      <c r="U14" s="29"/>
      <c r="V14" s="29"/>
      <c r="W14" s="29"/>
      <c r="X14" s="29"/>
      <c r="Y14" s="29"/>
      <c r="Z14" s="29"/>
      <c r="AA14" s="29"/>
      <c r="AB14" s="29"/>
      <c r="AC14" s="29"/>
      <c r="AD14" s="29"/>
      <c r="AE14" s="82"/>
      <c r="AF14" s="82"/>
      <c r="AG14" s="82"/>
      <c r="AH14" s="82"/>
      <c r="AI14" s="82"/>
      <c r="AJ14" s="82"/>
      <c r="AK14" s="82"/>
    </row>
    <row r="15" spans="1:37" ht="15" x14ac:dyDescent="0.25">
      <c r="A15" s="560" t="s">
        <v>192</v>
      </c>
      <c r="B15" s="561"/>
      <c r="C15" s="216" t="s">
        <v>189</v>
      </c>
      <c r="D15" s="537"/>
      <c r="E15" s="538"/>
      <c r="F15" s="537"/>
      <c r="G15" s="538"/>
      <c r="H15" s="537"/>
      <c r="I15" s="538"/>
      <c r="J15" s="537"/>
      <c r="K15" s="538"/>
      <c r="L15" s="537"/>
      <c r="M15" s="538"/>
      <c r="N15" s="537">
        <v>12</v>
      </c>
      <c r="O15" s="538"/>
      <c r="P15" s="217"/>
      <c r="Q15" s="217"/>
      <c r="R15" s="217"/>
      <c r="S15" s="217"/>
      <c r="T15" s="217"/>
      <c r="U15" s="217"/>
      <c r="V15" s="217"/>
      <c r="W15" s="217"/>
      <c r="X15" s="217"/>
      <c r="Y15" s="217"/>
      <c r="Z15" s="217"/>
      <c r="AA15" s="217"/>
      <c r="AB15" s="217"/>
      <c r="AC15" s="217"/>
      <c r="AD15" s="217"/>
      <c r="AE15" s="92"/>
      <c r="AF15" s="84"/>
      <c r="AG15" s="83"/>
      <c r="AH15" s="83"/>
      <c r="AI15" s="83"/>
      <c r="AJ15" s="83"/>
      <c r="AK15" s="82"/>
    </row>
    <row r="16" spans="1:37" ht="15" x14ac:dyDescent="0.25">
      <c r="A16" s="543" t="s">
        <v>193</v>
      </c>
      <c r="B16" s="544"/>
      <c r="C16" s="216" t="s">
        <v>189</v>
      </c>
      <c r="D16" s="537"/>
      <c r="E16" s="538"/>
      <c r="F16" s="537"/>
      <c r="G16" s="538"/>
      <c r="H16" s="537"/>
      <c r="I16" s="538"/>
      <c r="J16" s="537"/>
      <c r="K16" s="538"/>
      <c r="L16" s="537"/>
      <c r="M16" s="538"/>
      <c r="N16" s="537">
        <v>12</v>
      </c>
      <c r="O16" s="538"/>
      <c r="P16" s="217"/>
      <c r="Q16" s="217"/>
      <c r="R16" s="217"/>
      <c r="S16" s="217"/>
      <c r="T16" s="217"/>
      <c r="U16" s="217"/>
      <c r="V16" s="217"/>
      <c r="W16" s="217"/>
      <c r="X16" s="217"/>
      <c r="Y16" s="217"/>
      <c r="Z16" s="217"/>
      <c r="AA16" s="217"/>
      <c r="AB16" s="217"/>
      <c r="AC16" s="217"/>
      <c r="AD16" s="217"/>
      <c r="AE16" s="92"/>
      <c r="AF16" s="84"/>
      <c r="AG16" s="83"/>
      <c r="AH16" s="83"/>
      <c r="AI16" s="83"/>
      <c r="AJ16" s="83"/>
      <c r="AK16" s="82"/>
    </row>
    <row r="17" spans="1:37" ht="15" x14ac:dyDescent="0.25">
      <c r="A17" s="543" t="s">
        <v>194</v>
      </c>
      <c r="B17" s="544"/>
      <c r="C17" s="225" t="s">
        <v>195</v>
      </c>
      <c r="D17" s="539" t="str">
        <f>IF(D15=0,"",D15/D16)</f>
        <v/>
      </c>
      <c r="E17" s="540"/>
      <c r="F17" s="539" t="str">
        <f>IF(F15=0,"",F15/F16)</f>
        <v/>
      </c>
      <c r="G17" s="540"/>
      <c r="H17" s="539" t="str">
        <f>IF(H15=0,"",H15/H16)</f>
        <v/>
      </c>
      <c r="I17" s="540"/>
      <c r="J17" s="539" t="str">
        <f>IF(J15=0,"",J15/J16)</f>
        <v/>
      </c>
      <c r="K17" s="540"/>
      <c r="L17" s="539" t="str">
        <f>IF(L15=0,"",L15/L16)</f>
        <v/>
      </c>
      <c r="M17" s="540"/>
      <c r="N17" s="539">
        <f>IF(N15=0,"",N15/N16)</f>
        <v>1</v>
      </c>
      <c r="O17" s="540"/>
      <c r="P17" s="217"/>
      <c r="Q17" s="217"/>
      <c r="R17" s="217"/>
      <c r="S17" s="217"/>
      <c r="T17" s="217"/>
      <c r="U17" s="217"/>
      <c r="V17" s="217"/>
      <c r="W17" s="217"/>
      <c r="X17" s="217"/>
      <c r="Y17" s="217"/>
      <c r="Z17" s="217"/>
      <c r="AA17" s="217"/>
      <c r="AB17" s="217"/>
      <c r="AC17" s="217"/>
      <c r="AD17" s="217"/>
      <c r="AE17" s="92"/>
      <c r="AF17" s="84"/>
      <c r="AG17" s="83"/>
      <c r="AH17" s="83"/>
      <c r="AI17" s="83"/>
      <c r="AJ17" s="83"/>
      <c r="AK17" s="82"/>
    </row>
    <row r="18" spans="1:37" ht="15" x14ac:dyDescent="0.25">
      <c r="A18" s="543" t="s">
        <v>190</v>
      </c>
      <c r="B18" s="544"/>
      <c r="C18" s="216" t="s">
        <v>191</v>
      </c>
      <c r="D18" s="546"/>
      <c r="E18" s="547"/>
      <c r="F18" s="546"/>
      <c r="G18" s="547"/>
      <c r="H18" s="546"/>
      <c r="I18" s="547"/>
      <c r="J18" s="546"/>
      <c r="K18" s="547"/>
      <c r="L18" s="546"/>
      <c r="M18" s="547"/>
      <c r="N18" s="546">
        <v>1</v>
      </c>
      <c r="O18" s="547"/>
      <c r="P18" s="217"/>
      <c r="Q18" s="217"/>
      <c r="R18" s="217"/>
      <c r="S18" s="217"/>
      <c r="T18" s="217"/>
      <c r="U18" s="217"/>
      <c r="V18" s="217"/>
      <c r="W18" s="217"/>
      <c r="X18" s="217"/>
      <c r="Y18" s="217"/>
      <c r="Z18" s="217"/>
      <c r="AA18" s="217"/>
      <c r="AB18" s="217"/>
      <c r="AC18" s="217"/>
      <c r="AD18" s="217"/>
      <c r="AE18" s="92"/>
      <c r="AF18" s="84"/>
      <c r="AG18" s="83"/>
      <c r="AH18" s="83"/>
      <c r="AI18" s="83"/>
      <c r="AJ18" s="83"/>
      <c r="AK18" s="82"/>
    </row>
    <row r="19" spans="1:37" ht="41" customHeight="1" x14ac:dyDescent="0.25">
      <c r="A19" s="543" t="s">
        <v>196</v>
      </c>
      <c r="B19" s="548"/>
      <c r="C19" s="548"/>
      <c r="D19" s="269" t="s">
        <v>183</v>
      </c>
      <c r="E19" s="270" t="s">
        <v>197</v>
      </c>
      <c r="F19" s="269" t="s">
        <v>183</v>
      </c>
      <c r="G19" s="270" t="s">
        <v>197</v>
      </c>
      <c r="H19" s="269" t="s">
        <v>183</v>
      </c>
      <c r="I19" s="270" t="s">
        <v>197</v>
      </c>
      <c r="J19" s="269" t="s">
        <v>183</v>
      </c>
      <c r="K19" s="270" t="s">
        <v>197</v>
      </c>
      <c r="L19" s="269" t="s">
        <v>183</v>
      </c>
      <c r="M19" s="270" t="s">
        <v>197</v>
      </c>
      <c r="N19" s="269" t="s">
        <v>183</v>
      </c>
      <c r="O19" s="270" t="s">
        <v>197</v>
      </c>
      <c r="P19" s="217"/>
      <c r="Q19" s="217"/>
      <c r="R19" s="217"/>
      <c r="S19" s="217"/>
      <c r="T19" s="217"/>
      <c r="U19" s="217"/>
      <c r="V19" s="217"/>
      <c r="W19" s="217"/>
      <c r="X19" s="217"/>
      <c r="Y19" s="217"/>
      <c r="Z19" s="217"/>
      <c r="AA19" s="217"/>
      <c r="AB19" s="217"/>
      <c r="AC19" s="217"/>
      <c r="AD19" s="217"/>
      <c r="AE19" s="92"/>
      <c r="AF19" s="84"/>
      <c r="AG19" s="83"/>
      <c r="AH19" s="83"/>
      <c r="AI19" s="83"/>
      <c r="AJ19" s="83"/>
      <c r="AK19" s="82"/>
    </row>
    <row r="20" spans="1:37" ht="15" x14ac:dyDescent="0.25">
      <c r="A20" s="552" t="s">
        <v>300</v>
      </c>
      <c r="B20" s="553"/>
      <c r="C20" s="554"/>
      <c r="D20" s="101"/>
      <c r="E20" s="101"/>
      <c r="F20" s="101"/>
      <c r="G20" s="101"/>
      <c r="H20" s="101"/>
      <c r="I20" s="101"/>
      <c r="J20" s="101"/>
      <c r="K20" s="101"/>
      <c r="L20" s="101"/>
      <c r="M20" s="101"/>
      <c r="N20" s="101"/>
      <c r="O20" s="101">
        <v>21</v>
      </c>
      <c r="P20" s="217"/>
      <c r="Q20" s="217"/>
      <c r="R20" s="217"/>
      <c r="S20" s="217"/>
      <c r="T20" s="217"/>
      <c r="U20" s="217"/>
      <c r="V20" s="217"/>
      <c r="W20" s="217"/>
      <c r="X20" s="217"/>
      <c r="Y20" s="217"/>
      <c r="Z20" s="217"/>
      <c r="AA20" s="217"/>
      <c r="AB20" s="217"/>
      <c r="AC20" s="217"/>
      <c r="AD20" s="217"/>
      <c r="AE20" s="92"/>
      <c r="AF20" s="84"/>
      <c r="AG20" s="83"/>
      <c r="AH20" s="83"/>
      <c r="AI20" s="83"/>
      <c r="AJ20" s="83"/>
      <c r="AK20" s="82"/>
    </row>
    <row r="21" spans="1:37" ht="15" x14ac:dyDescent="0.25">
      <c r="A21" s="552" t="s">
        <v>299</v>
      </c>
      <c r="B21" s="553"/>
      <c r="C21" s="554"/>
      <c r="D21" s="101"/>
      <c r="E21" s="101"/>
      <c r="F21" s="101"/>
      <c r="G21" s="101"/>
      <c r="H21" s="101"/>
      <c r="I21" s="101"/>
      <c r="J21" s="101"/>
      <c r="K21" s="101"/>
      <c r="L21" s="101"/>
      <c r="M21" s="101"/>
      <c r="N21" s="101"/>
      <c r="O21" s="101"/>
      <c r="P21" s="217"/>
      <c r="Q21" s="217"/>
      <c r="R21" s="217"/>
      <c r="S21" s="217"/>
      <c r="T21" s="217"/>
      <c r="U21" s="217"/>
      <c r="V21" s="217"/>
      <c r="W21" s="217"/>
      <c r="X21" s="217"/>
      <c r="Y21" s="217"/>
      <c r="Z21" s="217"/>
      <c r="AA21" s="217"/>
      <c r="AB21" s="217"/>
      <c r="AC21" s="217"/>
      <c r="AD21" s="217"/>
      <c r="AE21" s="92"/>
      <c r="AF21" s="84"/>
      <c r="AG21" s="83"/>
      <c r="AH21" s="83"/>
      <c r="AI21" s="83"/>
      <c r="AJ21" s="83"/>
      <c r="AK21" s="82"/>
    </row>
    <row r="22" spans="1:37" ht="15" x14ac:dyDescent="0.25">
      <c r="A22" s="552" t="s">
        <v>173</v>
      </c>
      <c r="B22" s="553"/>
      <c r="C22" s="554"/>
      <c r="D22" s="101"/>
      <c r="E22" s="101"/>
      <c r="F22" s="101"/>
      <c r="G22" s="101"/>
      <c r="H22" s="101"/>
      <c r="I22" s="101"/>
      <c r="J22" s="101"/>
      <c r="K22" s="101"/>
      <c r="L22" s="101"/>
      <c r="M22" s="101"/>
      <c r="N22" s="101"/>
      <c r="O22" s="101"/>
      <c r="P22" s="217"/>
      <c r="Q22" s="217"/>
      <c r="R22" s="217"/>
      <c r="S22" s="217"/>
      <c r="T22" s="217"/>
      <c r="U22" s="217"/>
      <c r="V22" s="217"/>
      <c r="W22" s="217"/>
      <c r="X22" s="217"/>
      <c r="Y22" s="217"/>
      <c r="Z22" s="217"/>
      <c r="AA22" s="217"/>
      <c r="AB22" s="217"/>
      <c r="AC22" s="217"/>
      <c r="AD22" s="217"/>
      <c r="AE22" s="92"/>
      <c r="AF22" s="84"/>
      <c r="AG22" s="83"/>
      <c r="AH22" s="83"/>
      <c r="AI22" s="83"/>
      <c r="AJ22" s="83"/>
      <c r="AK22" s="82"/>
    </row>
    <row r="23" spans="1:37" ht="15" x14ac:dyDescent="0.25">
      <c r="A23" s="552" t="s">
        <v>302</v>
      </c>
      <c r="B23" s="553" t="s">
        <v>185</v>
      </c>
      <c r="C23" s="554"/>
      <c r="D23" s="101"/>
      <c r="E23" s="101"/>
      <c r="F23" s="101"/>
      <c r="G23" s="101"/>
      <c r="H23" s="101"/>
      <c r="I23" s="101"/>
      <c r="J23" s="101"/>
      <c r="K23" s="101"/>
      <c r="L23" s="101"/>
      <c r="M23" s="101"/>
      <c r="N23" s="101"/>
      <c r="O23" s="101"/>
      <c r="P23" s="217"/>
      <c r="Q23" s="217"/>
      <c r="R23" s="217"/>
      <c r="S23" s="217"/>
      <c r="T23" s="217"/>
      <c r="U23" s="217"/>
      <c r="V23" s="217"/>
      <c r="W23" s="217"/>
      <c r="X23" s="217"/>
      <c r="Y23" s="217"/>
      <c r="Z23" s="217"/>
      <c r="AA23" s="217"/>
      <c r="AB23" s="217"/>
      <c r="AC23" s="217"/>
      <c r="AD23" s="217"/>
      <c r="AE23" s="92"/>
      <c r="AF23" s="84"/>
      <c r="AG23" s="83"/>
      <c r="AH23" s="83"/>
      <c r="AI23" s="83"/>
      <c r="AJ23" s="83"/>
      <c r="AK23" s="82"/>
    </row>
    <row r="24" spans="1:37" ht="15" x14ac:dyDescent="0.25">
      <c r="A24" s="552" t="s">
        <v>301</v>
      </c>
      <c r="B24" s="553" t="s">
        <v>185</v>
      </c>
      <c r="C24" s="554"/>
      <c r="D24" s="101"/>
      <c r="E24" s="101"/>
      <c r="F24" s="101"/>
      <c r="G24" s="101"/>
      <c r="H24" s="101"/>
      <c r="I24" s="101"/>
      <c r="J24" s="101"/>
      <c r="K24" s="101"/>
      <c r="L24" s="101"/>
      <c r="M24" s="101"/>
      <c r="N24" s="101"/>
      <c r="O24" s="101"/>
      <c r="P24" s="217"/>
      <c r="Q24" s="217"/>
      <c r="R24" s="217"/>
      <c r="S24" s="217"/>
      <c r="T24" s="217"/>
      <c r="U24" s="217"/>
      <c r="V24" s="217"/>
      <c r="W24" s="217"/>
      <c r="X24" s="217"/>
      <c r="Y24" s="217"/>
      <c r="Z24" s="217"/>
      <c r="AA24" s="217"/>
      <c r="AB24" s="217"/>
      <c r="AC24" s="217"/>
      <c r="AD24" s="217"/>
      <c r="AE24" s="92"/>
      <c r="AF24" s="84"/>
      <c r="AG24" s="83"/>
      <c r="AH24" s="83"/>
      <c r="AI24" s="83"/>
      <c r="AJ24" s="83"/>
      <c r="AK24" s="82"/>
    </row>
    <row r="25" spans="1:37" ht="15" x14ac:dyDescent="0.25">
      <c r="A25" s="552" t="s">
        <v>184</v>
      </c>
      <c r="B25" s="553" t="s">
        <v>184</v>
      </c>
      <c r="C25" s="554"/>
      <c r="D25" s="101"/>
      <c r="E25" s="101"/>
      <c r="F25" s="101"/>
      <c r="G25" s="101"/>
      <c r="H25" s="101"/>
      <c r="I25" s="101"/>
      <c r="J25" s="101"/>
      <c r="K25" s="101"/>
      <c r="L25" s="101"/>
      <c r="M25" s="101"/>
      <c r="N25" s="101"/>
      <c r="O25" s="101"/>
      <c r="P25" s="217"/>
      <c r="Q25" s="217"/>
      <c r="R25" s="217"/>
      <c r="S25" s="217"/>
      <c r="T25" s="217"/>
      <c r="U25" s="217"/>
      <c r="V25" s="217"/>
      <c r="W25" s="217"/>
      <c r="X25" s="217"/>
      <c r="Y25" s="217"/>
      <c r="Z25" s="217"/>
      <c r="AA25" s="217"/>
      <c r="AB25" s="217"/>
      <c r="AC25" s="217"/>
      <c r="AD25" s="217"/>
      <c r="AE25" s="92"/>
      <c r="AF25" s="84"/>
      <c r="AG25" s="83"/>
      <c r="AH25" s="83"/>
      <c r="AI25" s="83"/>
      <c r="AJ25" s="83"/>
      <c r="AK25" s="82"/>
    </row>
    <row r="26" spans="1:37" ht="15" x14ac:dyDescent="0.3">
      <c r="A26" s="28"/>
      <c r="B26" s="94"/>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92"/>
      <c r="AF26" s="84"/>
      <c r="AG26" s="83"/>
      <c r="AH26" s="83"/>
      <c r="AI26" s="83"/>
      <c r="AJ26" s="83"/>
      <c r="AK26" s="82"/>
    </row>
    <row r="27" spans="1:37" ht="15.5" thickBot="1" x14ac:dyDescent="0.3">
      <c r="A27" s="545" t="s">
        <v>187</v>
      </c>
      <c r="B27" s="545"/>
      <c r="C27" s="545"/>
      <c r="D27" s="555">
        <f>D13</f>
        <v>2020</v>
      </c>
      <c r="E27" s="556"/>
      <c r="F27" s="555">
        <f>F13</f>
        <v>2021</v>
      </c>
      <c r="G27" s="556"/>
      <c r="H27" s="555">
        <f>H13</f>
        <v>2022</v>
      </c>
      <c r="I27" s="556"/>
      <c r="J27" s="555">
        <f>J13</f>
        <v>2023</v>
      </c>
      <c r="K27" s="556"/>
      <c r="L27" s="555">
        <f>L13</f>
        <v>2024</v>
      </c>
      <c r="M27" s="556"/>
      <c r="N27" s="555">
        <f>N13</f>
        <v>2025</v>
      </c>
      <c r="O27" s="556"/>
      <c r="P27" s="217"/>
      <c r="Q27" s="217"/>
      <c r="R27" s="217"/>
      <c r="S27" s="217"/>
      <c r="T27" s="217"/>
      <c r="U27" s="217"/>
      <c r="V27" s="217"/>
      <c r="W27" s="217"/>
      <c r="X27" s="217"/>
      <c r="Y27" s="217"/>
      <c r="Z27" s="217"/>
      <c r="AA27" s="217"/>
      <c r="AB27" s="217"/>
      <c r="AC27" s="217"/>
      <c r="AD27" s="217"/>
      <c r="AE27" s="92"/>
      <c r="AF27" s="84"/>
      <c r="AG27" s="83"/>
      <c r="AH27" s="83"/>
      <c r="AI27" s="83"/>
      <c r="AJ27" s="83"/>
      <c r="AK27" s="82"/>
    </row>
    <row r="28" spans="1:37" ht="15" customHeight="1" thickTop="1" thickBot="1" x14ac:dyDescent="0.35">
      <c r="A28" s="541" t="s">
        <v>300</v>
      </c>
      <c r="B28" s="542"/>
      <c r="C28" s="218" t="s">
        <v>188</v>
      </c>
      <c r="D28" s="549">
        <f>IF(E20="",0,E20*D$17*D$18)</f>
        <v>0</v>
      </c>
      <c r="E28" s="550"/>
      <c r="F28" s="549">
        <f>IF(G20="",0,G20*F$17*F$18)</f>
        <v>0</v>
      </c>
      <c r="G28" s="550"/>
      <c r="H28" s="549">
        <f t="shared" ref="H28" si="4">IF(I20="",0,I20*H$17*H$18)</f>
        <v>0</v>
      </c>
      <c r="I28" s="550"/>
      <c r="J28" s="549">
        <f t="shared" ref="J28" si="5">IF(K20="",0,K20*J$17*J$18)</f>
        <v>0</v>
      </c>
      <c r="K28" s="550"/>
      <c r="L28" s="549">
        <f t="shared" ref="L28" si="6">IF(M20="",0,M20*L$17*L$18)</f>
        <v>0</v>
      </c>
      <c r="M28" s="550"/>
      <c r="N28" s="549">
        <f t="shared" ref="N28" si="7">IF(O20="",0,O20*N$17*N$18)</f>
        <v>21</v>
      </c>
      <c r="O28" s="550"/>
      <c r="P28" s="96"/>
      <c r="Q28" s="96"/>
      <c r="R28" s="96"/>
      <c r="S28" s="96"/>
      <c r="T28" s="96"/>
      <c r="U28" s="96"/>
      <c r="V28" s="96"/>
      <c r="W28" s="96"/>
      <c r="X28" s="96"/>
      <c r="Y28" s="96"/>
      <c r="Z28" s="96"/>
      <c r="AA28" s="96"/>
      <c r="AB28" s="96"/>
      <c r="AC28" s="96"/>
      <c r="AD28" s="96"/>
      <c r="AE28" s="92"/>
      <c r="AF28" s="84"/>
      <c r="AG28" s="83"/>
      <c r="AH28" s="83"/>
      <c r="AI28" s="83"/>
      <c r="AJ28" s="83"/>
      <c r="AK28" s="82"/>
    </row>
    <row r="29" spans="1:37" ht="15" customHeight="1" thickTop="1" thickBot="1" x14ac:dyDescent="0.35">
      <c r="A29" s="541" t="s">
        <v>299</v>
      </c>
      <c r="B29" s="542"/>
      <c r="C29" s="218" t="s">
        <v>188</v>
      </c>
      <c r="D29" s="549">
        <f t="shared" ref="D29:D32" si="8">IF(E21="",0,E21*D$17*D$18)</f>
        <v>0</v>
      </c>
      <c r="E29" s="550"/>
      <c r="F29" s="549">
        <f t="shared" ref="F29:F33" si="9">IF(G21="",0,G21*F$17*F$18)</f>
        <v>0</v>
      </c>
      <c r="G29" s="550"/>
      <c r="H29" s="549">
        <f t="shared" ref="H29" si="10">IF(I21="",0,I21*H$17*H$18)</f>
        <v>0</v>
      </c>
      <c r="I29" s="550"/>
      <c r="J29" s="549">
        <f t="shared" ref="J29" si="11">IF(K21="",0,K21*J$17*J$18)</f>
        <v>0</v>
      </c>
      <c r="K29" s="550"/>
      <c r="L29" s="549">
        <f t="shared" ref="L29" si="12">IF(M21="",0,M21*L$17*L$18)</f>
        <v>0</v>
      </c>
      <c r="M29" s="550"/>
      <c r="N29" s="549">
        <f t="shared" ref="N29" si="13">IF(O21="",0,O21*N$17*N$18)</f>
        <v>0</v>
      </c>
      <c r="O29" s="550"/>
      <c r="P29" s="96"/>
      <c r="Q29" s="96"/>
      <c r="R29" s="96"/>
      <c r="S29" s="96"/>
      <c r="T29" s="96"/>
      <c r="U29" s="96"/>
      <c r="V29" s="96"/>
      <c r="W29" s="96"/>
      <c r="X29" s="96"/>
      <c r="Y29" s="96"/>
      <c r="Z29" s="96"/>
      <c r="AA29" s="96"/>
      <c r="AB29" s="96"/>
      <c r="AC29" s="96"/>
      <c r="AD29" s="96"/>
      <c r="AE29" s="92"/>
      <c r="AF29" s="84"/>
      <c r="AG29" s="83"/>
      <c r="AH29" s="83"/>
      <c r="AI29" s="83"/>
      <c r="AJ29" s="83"/>
      <c r="AK29" s="82"/>
    </row>
    <row r="30" spans="1:37" ht="15" customHeight="1" thickTop="1" thickBot="1" x14ac:dyDescent="0.35">
      <c r="A30" s="541" t="s">
        <v>173</v>
      </c>
      <c r="B30" s="542"/>
      <c r="C30" s="218" t="s">
        <v>188</v>
      </c>
      <c r="D30" s="549">
        <f t="shared" si="8"/>
        <v>0</v>
      </c>
      <c r="E30" s="550"/>
      <c r="F30" s="549">
        <f t="shared" si="9"/>
        <v>0</v>
      </c>
      <c r="G30" s="550"/>
      <c r="H30" s="549">
        <f t="shared" ref="H30" si="14">IF(I22="",0,I22*H$17*H$18)</f>
        <v>0</v>
      </c>
      <c r="I30" s="550"/>
      <c r="J30" s="549">
        <f t="shared" ref="J30" si="15">IF(K22="",0,K22*J$17*J$18)</f>
        <v>0</v>
      </c>
      <c r="K30" s="550"/>
      <c r="L30" s="549">
        <f t="shared" ref="L30" si="16">IF(M22="",0,M22*L$17*L$18)</f>
        <v>0</v>
      </c>
      <c r="M30" s="550"/>
      <c r="N30" s="549">
        <f t="shared" ref="N30" si="17">IF(O22="",0,O22*N$17*N$18)</f>
        <v>0</v>
      </c>
      <c r="O30" s="550"/>
      <c r="P30" s="217"/>
      <c r="Q30" s="217"/>
      <c r="R30" s="217"/>
      <c r="S30" s="217"/>
      <c r="T30" s="217"/>
      <c r="U30" s="217"/>
      <c r="V30" s="217"/>
      <c r="W30" s="217"/>
      <c r="X30" s="217"/>
      <c r="Y30" s="217"/>
      <c r="Z30" s="217"/>
      <c r="AA30" s="217"/>
      <c r="AB30" s="217"/>
      <c r="AC30" s="217"/>
      <c r="AD30" s="217"/>
      <c r="AE30" s="92"/>
      <c r="AF30" s="84"/>
      <c r="AG30" s="83"/>
      <c r="AH30" s="83"/>
      <c r="AI30" s="83"/>
      <c r="AJ30" s="83"/>
      <c r="AK30" s="82"/>
    </row>
    <row r="31" spans="1:37" ht="16" thickTop="1" thickBot="1" x14ac:dyDescent="0.35">
      <c r="A31" s="541" t="s">
        <v>302</v>
      </c>
      <c r="B31" s="542"/>
      <c r="C31" s="218" t="s">
        <v>188</v>
      </c>
      <c r="D31" s="549">
        <f t="shared" si="8"/>
        <v>0</v>
      </c>
      <c r="E31" s="550"/>
      <c r="F31" s="549">
        <f t="shared" si="9"/>
        <v>0</v>
      </c>
      <c r="G31" s="550"/>
      <c r="H31" s="549">
        <f t="shared" ref="H31" si="18">IF(I23="",0,I23*H$17*H$18)</f>
        <v>0</v>
      </c>
      <c r="I31" s="550"/>
      <c r="J31" s="549">
        <f t="shared" ref="J31" si="19">IF(K23="",0,K23*J$17*J$18)</f>
        <v>0</v>
      </c>
      <c r="K31" s="550"/>
      <c r="L31" s="549">
        <f t="shared" ref="L31" si="20">IF(M23="",0,M23*L$17*L$18)</f>
        <v>0</v>
      </c>
      <c r="M31" s="550"/>
      <c r="N31" s="549">
        <f t="shared" ref="N31" si="21">IF(O23="",0,O23*N$17*N$18)</f>
        <v>0</v>
      </c>
      <c r="O31" s="550"/>
      <c r="P31" s="217"/>
      <c r="Q31" s="217"/>
      <c r="R31" s="217"/>
      <c r="S31" s="217"/>
      <c r="T31" s="217"/>
      <c r="U31" s="217"/>
      <c r="V31" s="217"/>
      <c r="W31" s="217"/>
      <c r="X31" s="217"/>
      <c r="Y31" s="217"/>
      <c r="Z31" s="217"/>
      <c r="AA31" s="217"/>
      <c r="AB31" s="217"/>
      <c r="AC31" s="217"/>
      <c r="AD31" s="217"/>
      <c r="AE31" s="92"/>
      <c r="AF31" s="84"/>
      <c r="AG31" s="83"/>
      <c r="AH31" s="83"/>
      <c r="AI31" s="83"/>
      <c r="AJ31" s="83"/>
      <c r="AK31" s="82"/>
    </row>
    <row r="32" spans="1:37" ht="16" thickTop="1" thickBot="1" x14ac:dyDescent="0.35">
      <c r="A32" s="541" t="s">
        <v>301</v>
      </c>
      <c r="B32" s="542"/>
      <c r="C32" s="218" t="s">
        <v>188</v>
      </c>
      <c r="D32" s="549">
        <f t="shared" si="8"/>
        <v>0</v>
      </c>
      <c r="E32" s="550"/>
      <c r="F32" s="549">
        <f t="shared" si="9"/>
        <v>0</v>
      </c>
      <c r="G32" s="550"/>
      <c r="H32" s="549">
        <f t="shared" ref="H32" si="22">IF(I24="",0,I24*H$17*H$18)</f>
        <v>0</v>
      </c>
      <c r="I32" s="550"/>
      <c r="J32" s="549">
        <f t="shared" ref="J32" si="23">IF(K24="",0,K24*J$17*J$18)</f>
        <v>0</v>
      </c>
      <c r="K32" s="550"/>
      <c r="L32" s="549">
        <f t="shared" ref="L32" si="24">IF(M24="",0,M24*L$17*L$18)</f>
        <v>0</v>
      </c>
      <c r="M32" s="550"/>
      <c r="N32" s="549">
        <f t="shared" ref="N32" si="25">IF(O24="",0,O24*N$17*N$18)</f>
        <v>0</v>
      </c>
      <c r="O32" s="550"/>
      <c r="P32" s="217"/>
      <c r="Q32" s="217"/>
      <c r="R32" s="217"/>
      <c r="S32" s="217"/>
      <c r="T32" s="217"/>
      <c r="U32" s="217"/>
      <c r="V32" s="217"/>
      <c r="W32" s="217"/>
      <c r="X32" s="217"/>
      <c r="Y32" s="217"/>
      <c r="Z32" s="217"/>
      <c r="AA32" s="217"/>
      <c r="AB32" s="217"/>
      <c r="AC32" s="217"/>
      <c r="AD32" s="217"/>
      <c r="AE32" s="92"/>
      <c r="AF32" s="84"/>
      <c r="AG32" s="83"/>
      <c r="AH32" s="83"/>
      <c r="AI32" s="83"/>
      <c r="AJ32" s="83"/>
      <c r="AK32" s="82"/>
    </row>
    <row r="33" spans="1:37" ht="16" thickTop="1" thickBot="1" x14ac:dyDescent="0.35">
      <c r="A33" s="541" t="s">
        <v>184</v>
      </c>
      <c r="B33" s="542"/>
      <c r="C33" s="218" t="s">
        <v>188</v>
      </c>
      <c r="D33" s="549">
        <f>IF(E25="",0,E25*D$17*D$18)</f>
        <v>0</v>
      </c>
      <c r="E33" s="550"/>
      <c r="F33" s="549">
        <f t="shared" si="9"/>
        <v>0</v>
      </c>
      <c r="G33" s="550"/>
      <c r="H33" s="549">
        <f t="shared" ref="H33" si="26">IF(I25="",0,I25*H$17*H$18)</f>
        <v>0</v>
      </c>
      <c r="I33" s="550"/>
      <c r="J33" s="549">
        <f t="shared" ref="J33" si="27">IF(K25="",0,K25*J$17*J$18)</f>
        <v>0</v>
      </c>
      <c r="K33" s="550"/>
      <c r="L33" s="549">
        <f t="shared" ref="L33" si="28">IF(M25="",0,M25*L$17*L$18)</f>
        <v>0</v>
      </c>
      <c r="M33" s="550"/>
      <c r="N33" s="549">
        <f>IF(O25="",0,O25*N$17*N$18)</f>
        <v>0</v>
      </c>
      <c r="O33" s="550"/>
      <c r="P33" s="217"/>
      <c r="Q33" s="217"/>
      <c r="R33" s="217"/>
      <c r="S33" s="217"/>
      <c r="T33" s="217"/>
      <c r="U33" s="217"/>
      <c r="V33" s="217"/>
      <c r="W33" s="217"/>
      <c r="X33" s="217"/>
      <c r="Y33" s="217"/>
      <c r="Z33" s="217"/>
      <c r="AA33" s="217"/>
      <c r="AB33" s="217"/>
      <c r="AC33" s="217"/>
      <c r="AD33" s="217"/>
      <c r="AE33" s="92"/>
      <c r="AF33" s="84"/>
      <c r="AG33" s="83"/>
      <c r="AH33" s="83"/>
      <c r="AI33" s="83"/>
      <c r="AJ33" s="83"/>
      <c r="AK33" s="82"/>
    </row>
    <row r="34" spans="1:37" ht="15.5" thickTop="1" x14ac:dyDescent="0.3">
      <c r="A34" s="28"/>
      <c r="B34" s="94"/>
      <c r="C34" s="219"/>
      <c r="D34" s="219"/>
      <c r="E34" s="219"/>
      <c r="F34" s="219"/>
      <c r="G34" s="219"/>
      <c r="H34" s="219"/>
      <c r="I34" s="219"/>
      <c r="J34" s="219"/>
      <c r="K34" s="219"/>
      <c r="L34" s="219"/>
      <c r="M34" s="219"/>
      <c r="N34" s="219"/>
      <c r="O34" s="219"/>
      <c r="P34" s="220"/>
      <c r="Q34" s="220"/>
      <c r="R34" s="220"/>
      <c r="S34" s="220"/>
      <c r="T34" s="220"/>
      <c r="U34" s="220"/>
      <c r="V34" s="220"/>
      <c r="W34" s="220"/>
      <c r="X34" s="220"/>
      <c r="Y34" s="220"/>
      <c r="Z34" s="220"/>
      <c r="AA34" s="220"/>
      <c r="AB34" s="220"/>
      <c r="AC34" s="220"/>
      <c r="AD34" s="220"/>
      <c r="AE34" s="92"/>
      <c r="AF34" s="84"/>
      <c r="AG34" s="83"/>
      <c r="AH34" s="83"/>
      <c r="AI34" s="83"/>
      <c r="AJ34" s="83"/>
      <c r="AK34" s="82"/>
    </row>
    <row r="35" spans="1:37" ht="15" x14ac:dyDescent="0.3">
      <c r="A35" s="28"/>
      <c r="B35" s="94"/>
      <c r="C35" s="219"/>
      <c r="D35" s="219"/>
      <c r="E35" s="219"/>
      <c r="F35" s="219"/>
      <c r="G35" s="219"/>
      <c r="H35" s="219"/>
      <c r="I35" s="219"/>
      <c r="J35" s="219"/>
      <c r="K35" s="219"/>
      <c r="L35" s="219"/>
      <c r="M35" s="219"/>
      <c r="N35" s="219"/>
      <c r="O35" s="219"/>
      <c r="P35" s="220"/>
      <c r="Q35" s="220"/>
      <c r="R35" s="220"/>
      <c r="S35" s="220"/>
      <c r="T35" s="220"/>
      <c r="U35" s="220"/>
      <c r="V35" s="220"/>
      <c r="W35" s="220"/>
      <c r="X35" s="220"/>
      <c r="Y35" s="220"/>
      <c r="Z35" s="220"/>
      <c r="AA35" s="220"/>
      <c r="AB35" s="220"/>
      <c r="AC35" s="220"/>
      <c r="AD35" s="220"/>
      <c r="AE35" s="92"/>
      <c r="AF35" s="84"/>
      <c r="AG35" s="83"/>
      <c r="AH35" s="83"/>
      <c r="AI35" s="83"/>
      <c r="AJ35" s="83"/>
      <c r="AK35" s="82"/>
    </row>
    <row r="36" spans="1:37" ht="15" x14ac:dyDescent="0.3">
      <c r="A36" s="551"/>
      <c r="B36" s="551"/>
      <c r="C36" s="221"/>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3"/>
      <c r="AF36" s="223"/>
      <c r="AG36" s="82"/>
      <c r="AH36" s="82"/>
      <c r="AI36" s="82"/>
      <c r="AJ36" s="82"/>
      <c r="AK36" s="82"/>
    </row>
    <row r="37" spans="1:37" x14ac:dyDescent="0.25">
      <c r="A37" s="82"/>
      <c r="C37" s="224"/>
      <c r="D37" s="224"/>
      <c r="E37" s="224"/>
      <c r="F37" s="224"/>
      <c r="G37" s="224"/>
      <c r="H37" s="224"/>
      <c r="I37" s="224"/>
      <c r="J37" s="224"/>
      <c r="K37" s="224"/>
      <c r="L37" s="224"/>
      <c r="M37" s="224"/>
      <c r="N37" s="224"/>
      <c r="O37" s="223"/>
      <c r="P37" s="223"/>
      <c r="Q37" s="223"/>
      <c r="R37" s="223"/>
      <c r="S37" s="223"/>
      <c r="T37" s="223"/>
      <c r="U37" s="223"/>
      <c r="V37" s="223"/>
      <c r="W37" s="223"/>
      <c r="X37" s="223"/>
      <c r="Y37" s="223"/>
      <c r="Z37" s="223"/>
      <c r="AA37" s="223"/>
      <c r="AB37" s="223"/>
      <c r="AC37" s="223"/>
      <c r="AD37" s="223"/>
      <c r="AE37" s="223"/>
      <c r="AF37" s="223"/>
      <c r="AG37" s="82"/>
      <c r="AH37" s="82"/>
      <c r="AI37" s="82"/>
      <c r="AJ37" s="82"/>
      <c r="AK37" s="82"/>
    </row>
    <row r="38" spans="1:37" ht="15" x14ac:dyDescent="0.3">
      <c r="A38" s="117"/>
      <c r="C38" s="224"/>
      <c r="D38" s="224"/>
      <c r="E38" s="224"/>
      <c r="F38" s="224"/>
      <c r="G38" s="224"/>
      <c r="H38" s="224"/>
      <c r="I38" s="224"/>
      <c r="J38" s="224"/>
      <c r="K38" s="224"/>
      <c r="L38" s="224"/>
      <c r="M38" s="224"/>
      <c r="N38" s="224"/>
      <c r="O38" s="223"/>
      <c r="P38" s="223"/>
      <c r="Q38" s="223"/>
      <c r="R38" s="223"/>
      <c r="S38" s="223"/>
      <c r="T38" s="223"/>
      <c r="U38" s="223"/>
      <c r="V38" s="223"/>
      <c r="W38" s="223"/>
      <c r="X38" s="223"/>
      <c r="Y38" s="223"/>
      <c r="Z38" s="223"/>
      <c r="AA38" s="223"/>
      <c r="AB38" s="223"/>
      <c r="AC38" s="223"/>
      <c r="AD38" s="223"/>
      <c r="AE38" s="223"/>
      <c r="AF38" s="223"/>
      <c r="AG38" s="82"/>
      <c r="AH38" s="82"/>
      <c r="AI38" s="82"/>
      <c r="AJ38" s="82"/>
      <c r="AK38" s="82"/>
    </row>
    <row r="39" spans="1:37" ht="15" x14ac:dyDescent="0.3">
      <c r="A39" s="117"/>
      <c r="C39" s="224"/>
      <c r="D39" s="224"/>
      <c r="E39" s="224"/>
      <c r="F39" s="224"/>
      <c r="G39" s="224"/>
      <c r="H39" s="224"/>
      <c r="I39" s="224"/>
      <c r="J39" s="224"/>
      <c r="K39" s="224"/>
      <c r="L39" s="224"/>
      <c r="M39" s="224"/>
      <c r="N39" s="224"/>
      <c r="O39" s="223"/>
      <c r="P39" s="223"/>
      <c r="Q39" s="223"/>
      <c r="R39" s="223"/>
      <c r="S39" s="223"/>
      <c r="T39" s="223"/>
      <c r="U39" s="223"/>
      <c r="V39" s="223"/>
      <c r="W39" s="223"/>
      <c r="X39" s="223"/>
      <c r="Y39" s="223"/>
      <c r="Z39" s="223"/>
      <c r="AA39" s="223"/>
      <c r="AB39" s="223"/>
      <c r="AC39" s="223"/>
      <c r="AD39" s="223"/>
      <c r="AE39" s="223"/>
      <c r="AF39" s="223"/>
      <c r="AG39" s="82"/>
      <c r="AH39" s="82"/>
      <c r="AI39" s="82"/>
      <c r="AJ39" s="82"/>
      <c r="AK39" s="82"/>
    </row>
    <row r="40" spans="1:37" ht="15" x14ac:dyDescent="0.3">
      <c r="A40" s="117"/>
      <c r="C40" s="224"/>
      <c r="D40" s="224"/>
      <c r="E40" s="224"/>
      <c r="F40" s="224"/>
      <c r="G40" s="416"/>
      <c r="H40" s="416"/>
      <c r="I40" s="416"/>
      <c r="J40" s="224"/>
      <c r="K40" s="224"/>
      <c r="L40" s="224"/>
      <c r="M40" s="224"/>
      <c r="N40" s="224"/>
      <c r="O40" s="223"/>
      <c r="P40" s="223"/>
      <c r="Q40" s="223"/>
      <c r="R40" s="223"/>
      <c r="S40" s="223"/>
      <c r="T40" s="223"/>
      <c r="U40" s="223"/>
      <c r="V40" s="223"/>
      <c r="W40" s="223"/>
      <c r="X40" s="223"/>
      <c r="Y40" s="223"/>
      <c r="Z40" s="223"/>
      <c r="AA40" s="223"/>
      <c r="AB40" s="223"/>
      <c r="AC40" s="223"/>
      <c r="AD40" s="223"/>
      <c r="AE40" s="223"/>
      <c r="AF40" s="223"/>
      <c r="AG40" s="82"/>
      <c r="AH40" s="82"/>
      <c r="AI40" s="82"/>
      <c r="AJ40" s="82"/>
      <c r="AK40" s="82"/>
    </row>
    <row r="41" spans="1:37" ht="15" x14ac:dyDescent="0.3">
      <c r="A41" s="117"/>
      <c r="D41" s="224"/>
      <c r="E41" s="224"/>
      <c r="F41" s="224"/>
      <c r="G41" s="416"/>
      <c r="H41" s="416"/>
      <c r="I41" s="416"/>
      <c r="O41" s="82"/>
      <c r="P41" s="82"/>
      <c r="Q41" s="82"/>
      <c r="R41" s="82"/>
      <c r="S41" s="82"/>
      <c r="T41" s="82"/>
      <c r="U41" s="82"/>
      <c r="V41" s="82"/>
      <c r="W41" s="82"/>
      <c r="X41" s="82"/>
      <c r="Y41" s="82"/>
      <c r="Z41" s="82"/>
      <c r="AA41" s="82"/>
      <c r="AB41" s="82"/>
      <c r="AC41" s="82"/>
      <c r="AD41" s="82"/>
      <c r="AE41" s="82"/>
      <c r="AF41" s="82"/>
      <c r="AG41" s="82"/>
      <c r="AH41" s="82"/>
      <c r="AI41" s="82"/>
    </row>
    <row r="42" spans="1:37" ht="15" x14ac:dyDescent="0.3">
      <c r="A42" s="117"/>
      <c r="D42" s="224"/>
      <c r="E42" s="224"/>
      <c r="F42" s="224"/>
      <c r="G42" s="416"/>
      <c r="H42" s="416"/>
      <c r="I42" s="416"/>
      <c r="O42" s="82"/>
      <c r="P42" s="82"/>
      <c r="Q42" s="82"/>
      <c r="R42" s="82"/>
      <c r="S42" s="82"/>
      <c r="T42" s="82"/>
      <c r="U42" s="82"/>
      <c r="V42" s="82"/>
      <c r="W42" s="82"/>
      <c r="X42" s="82"/>
      <c r="Y42" s="82"/>
      <c r="Z42" s="82"/>
      <c r="AA42" s="82"/>
      <c r="AB42" s="82"/>
      <c r="AC42" s="82"/>
      <c r="AD42" s="82"/>
      <c r="AE42" s="82"/>
      <c r="AF42" s="82"/>
      <c r="AG42" s="82"/>
      <c r="AH42" s="82"/>
      <c r="AI42" s="82"/>
    </row>
    <row r="43" spans="1:37" x14ac:dyDescent="0.25">
      <c r="D43" s="224"/>
      <c r="E43" s="224"/>
      <c r="F43" s="224"/>
      <c r="G43" s="416"/>
      <c r="H43" s="416"/>
      <c r="I43" s="416"/>
      <c r="O43" s="82"/>
      <c r="P43" s="82"/>
      <c r="Q43" s="82"/>
      <c r="R43" s="82"/>
      <c r="S43" s="82"/>
      <c r="T43" s="82"/>
      <c r="U43" s="82"/>
      <c r="V43" s="82"/>
      <c r="W43" s="82"/>
      <c r="X43" s="82"/>
      <c r="Y43" s="82"/>
      <c r="Z43" s="82"/>
      <c r="AA43" s="82"/>
      <c r="AB43" s="82"/>
      <c r="AC43" s="82"/>
      <c r="AD43" s="82"/>
      <c r="AE43" s="82"/>
      <c r="AF43" s="82"/>
      <c r="AG43" s="82"/>
      <c r="AH43" s="82"/>
      <c r="AI43" s="82"/>
    </row>
    <row r="44" spans="1:37" x14ac:dyDescent="0.25">
      <c r="D44" s="224"/>
      <c r="E44" s="224"/>
      <c r="F44" s="224"/>
      <c r="G44" s="416"/>
      <c r="H44" s="416"/>
      <c r="I44" s="416"/>
      <c r="O44" s="82"/>
      <c r="P44" s="82"/>
      <c r="Q44" s="82"/>
      <c r="R44" s="82"/>
      <c r="S44" s="82"/>
      <c r="T44" s="82"/>
      <c r="U44" s="82"/>
      <c r="V44" s="82"/>
      <c r="W44" s="82"/>
      <c r="X44" s="82"/>
      <c r="Y44" s="82"/>
      <c r="Z44" s="82"/>
      <c r="AA44" s="82"/>
      <c r="AB44" s="82"/>
      <c r="AC44" s="82"/>
      <c r="AD44" s="82"/>
      <c r="AE44" s="82"/>
      <c r="AF44" s="82"/>
      <c r="AG44" s="82"/>
      <c r="AH44" s="82"/>
      <c r="AI44" s="82"/>
    </row>
    <row r="45" spans="1:37" x14ac:dyDescent="0.25">
      <c r="D45" s="224"/>
      <c r="E45" s="224"/>
      <c r="F45" s="224"/>
      <c r="G45" s="416"/>
      <c r="H45" s="416"/>
      <c r="I45" s="416"/>
      <c r="O45" s="82"/>
      <c r="P45" s="82"/>
      <c r="Q45" s="82"/>
      <c r="R45" s="82"/>
      <c r="S45" s="82"/>
      <c r="T45" s="82"/>
      <c r="U45" s="82"/>
      <c r="V45" s="82"/>
      <c r="W45" s="82"/>
      <c r="X45" s="82"/>
      <c r="Y45" s="82"/>
      <c r="Z45" s="82"/>
      <c r="AA45" s="82"/>
      <c r="AB45" s="82"/>
      <c r="AC45" s="82"/>
      <c r="AD45" s="82"/>
      <c r="AE45" s="82"/>
      <c r="AF45" s="82"/>
      <c r="AG45" s="82"/>
      <c r="AH45" s="82"/>
      <c r="AI45" s="82"/>
    </row>
    <row r="46" spans="1:37" x14ac:dyDescent="0.25">
      <c r="D46" s="224"/>
      <c r="E46" s="224"/>
      <c r="F46" s="224"/>
      <c r="G46" s="416"/>
      <c r="H46" s="416"/>
      <c r="I46" s="416"/>
      <c r="O46" s="82"/>
      <c r="P46" s="82"/>
      <c r="Q46" s="82"/>
      <c r="R46" s="82"/>
      <c r="S46" s="82"/>
      <c r="T46" s="82"/>
      <c r="U46" s="82"/>
      <c r="V46" s="82"/>
      <c r="W46" s="82"/>
      <c r="X46" s="82"/>
      <c r="Y46" s="82"/>
      <c r="Z46" s="82"/>
      <c r="AA46" s="82"/>
      <c r="AB46" s="82"/>
      <c r="AC46" s="82"/>
      <c r="AD46" s="82"/>
      <c r="AE46" s="82"/>
      <c r="AF46" s="82"/>
      <c r="AG46" s="82"/>
      <c r="AH46" s="82"/>
      <c r="AI46" s="82"/>
    </row>
    <row r="47" spans="1:37" x14ac:dyDescent="0.25">
      <c r="D47" s="224"/>
      <c r="E47" s="224"/>
      <c r="F47" s="224"/>
      <c r="G47" s="416"/>
      <c r="H47" s="416"/>
      <c r="I47" s="416"/>
      <c r="O47" s="82"/>
      <c r="P47" s="82"/>
      <c r="Q47" s="82"/>
      <c r="R47" s="82"/>
      <c r="S47" s="82"/>
      <c r="T47" s="82"/>
      <c r="U47" s="82"/>
      <c r="V47" s="82"/>
      <c r="W47" s="82"/>
      <c r="X47" s="82"/>
      <c r="Y47" s="82"/>
      <c r="Z47" s="82"/>
      <c r="AA47" s="82"/>
      <c r="AB47" s="82"/>
      <c r="AC47" s="82"/>
      <c r="AD47" s="82"/>
    </row>
    <row r="48" spans="1:37" x14ac:dyDescent="0.25">
      <c r="D48" s="224"/>
      <c r="E48" s="224"/>
      <c r="F48" s="224"/>
      <c r="G48" s="416"/>
      <c r="H48" s="416"/>
      <c r="I48" s="416"/>
      <c r="O48" s="82"/>
      <c r="P48" s="82"/>
      <c r="Q48" s="82"/>
      <c r="R48" s="82"/>
      <c r="S48" s="82"/>
      <c r="T48" s="82"/>
      <c r="U48" s="82"/>
      <c r="V48" s="82"/>
      <c r="W48" s="82"/>
      <c r="X48" s="82"/>
      <c r="Y48" s="82"/>
      <c r="Z48" s="82"/>
      <c r="AA48" s="82"/>
      <c r="AB48" s="82"/>
      <c r="AC48" s="82"/>
      <c r="AD48" s="82"/>
    </row>
    <row r="49" spans="4:30" x14ac:dyDescent="0.25">
      <c r="D49" s="224"/>
      <c r="E49" s="224"/>
      <c r="F49" s="224"/>
      <c r="G49" s="416"/>
      <c r="H49" s="416"/>
      <c r="I49" s="416"/>
      <c r="O49" s="82"/>
      <c r="P49" s="82"/>
      <c r="Q49" s="82"/>
      <c r="R49" s="82"/>
      <c r="S49" s="82"/>
      <c r="T49" s="82"/>
      <c r="U49" s="82"/>
      <c r="V49" s="82"/>
      <c r="W49" s="82"/>
      <c r="X49" s="82"/>
      <c r="Y49" s="82"/>
      <c r="Z49" s="82"/>
      <c r="AA49" s="82"/>
      <c r="AB49" s="82"/>
      <c r="AC49" s="82"/>
      <c r="AD49" s="82"/>
    </row>
    <row r="50" spans="4:30" x14ac:dyDescent="0.25">
      <c r="D50" s="224"/>
      <c r="E50" s="224"/>
      <c r="F50" s="224"/>
      <c r="G50" s="416"/>
      <c r="H50" s="416"/>
      <c r="I50" s="416"/>
      <c r="O50" s="82"/>
      <c r="P50" s="82"/>
      <c r="Q50" s="82"/>
      <c r="R50" s="82"/>
      <c r="S50" s="82"/>
      <c r="T50" s="82"/>
      <c r="U50" s="82"/>
      <c r="V50" s="82"/>
      <c r="W50" s="82"/>
      <c r="X50" s="82"/>
      <c r="Y50" s="82"/>
      <c r="Z50" s="82"/>
      <c r="AA50" s="82"/>
      <c r="AB50" s="82"/>
      <c r="AC50" s="82"/>
      <c r="AD50" s="82"/>
    </row>
    <row r="51" spans="4:30" x14ac:dyDescent="0.25">
      <c r="D51" s="224"/>
      <c r="E51" s="224"/>
      <c r="F51" s="224"/>
      <c r="G51" s="416"/>
      <c r="H51" s="416"/>
      <c r="I51" s="416"/>
    </row>
    <row r="52" spans="4:30" x14ac:dyDescent="0.25">
      <c r="D52" s="416"/>
      <c r="E52" s="416"/>
      <c r="F52" s="416"/>
      <c r="G52" s="416"/>
      <c r="H52" s="416"/>
      <c r="I52" s="416"/>
    </row>
    <row r="53" spans="4:30" x14ac:dyDescent="0.25">
      <c r="D53" s="416"/>
      <c r="E53" s="416"/>
      <c r="F53" s="416"/>
      <c r="G53" s="416"/>
      <c r="H53" s="416"/>
      <c r="I53" s="416"/>
    </row>
  </sheetData>
  <mergeCells count="94">
    <mergeCell ref="L33:M33"/>
    <mergeCell ref="N33:O33"/>
    <mergeCell ref="A33:B33"/>
    <mergeCell ref="D33:E33"/>
    <mergeCell ref="F33:G33"/>
    <mergeCell ref="H33:I33"/>
    <mergeCell ref="J33:K33"/>
    <mergeCell ref="L31:M31"/>
    <mergeCell ref="N31:O31"/>
    <mergeCell ref="A32:B32"/>
    <mergeCell ref="D32:E32"/>
    <mergeCell ref="F32:G32"/>
    <mergeCell ref="H32:I32"/>
    <mergeCell ref="J32:K32"/>
    <mergeCell ref="L32:M32"/>
    <mergeCell ref="N32:O32"/>
    <mergeCell ref="A31:B31"/>
    <mergeCell ref="D31:E31"/>
    <mergeCell ref="F31:G31"/>
    <mergeCell ref="H31:I31"/>
    <mergeCell ref="J31:K31"/>
    <mergeCell ref="L27:M27"/>
    <mergeCell ref="L28:M28"/>
    <mergeCell ref="L29:M29"/>
    <mergeCell ref="L30:M30"/>
    <mergeCell ref="N13:O13"/>
    <mergeCell ref="N15:O15"/>
    <mergeCell ref="N16:O16"/>
    <mergeCell ref="N17:O17"/>
    <mergeCell ref="N18:O18"/>
    <mergeCell ref="N27:O27"/>
    <mergeCell ref="N28:O28"/>
    <mergeCell ref="N29:O29"/>
    <mergeCell ref="N30:O30"/>
    <mergeCell ref="L13:M13"/>
    <mergeCell ref="L15:M15"/>
    <mergeCell ref="L16:M16"/>
    <mergeCell ref="L17:M17"/>
    <mergeCell ref="L18:M18"/>
    <mergeCell ref="H29:I29"/>
    <mergeCell ref="H30:I30"/>
    <mergeCell ref="J13:K13"/>
    <mergeCell ref="J15:K15"/>
    <mergeCell ref="J16:K16"/>
    <mergeCell ref="J17:K17"/>
    <mergeCell ref="J18:K18"/>
    <mergeCell ref="J27:K27"/>
    <mergeCell ref="J28:K28"/>
    <mergeCell ref="J29:K29"/>
    <mergeCell ref="J30:K30"/>
    <mergeCell ref="H16:I16"/>
    <mergeCell ref="H17:I17"/>
    <mergeCell ref="H18:I18"/>
    <mergeCell ref="H27:I27"/>
    <mergeCell ref="H28:I28"/>
    <mergeCell ref="F18:G18"/>
    <mergeCell ref="F27:G27"/>
    <mergeCell ref="F28:G28"/>
    <mergeCell ref="O3:O4"/>
    <mergeCell ref="A9:J9"/>
    <mergeCell ref="A15:B15"/>
    <mergeCell ref="D13:E13"/>
    <mergeCell ref="D15:E15"/>
    <mergeCell ref="F13:G13"/>
    <mergeCell ref="F15:G15"/>
    <mergeCell ref="H13:I13"/>
    <mergeCell ref="H15:I15"/>
    <mergeCell ref="A36:B36"/>
    <mergeCell ref="A16:B16"/>
    <mergeCell ref="A17:B17"/>
    <mergeCell ref="A13:B13"/>
    <mergeCell ref="D16:E16"/>
    <mergeCell ref="D17:E17"/>
    <mergeCell ref="A22:C22"/>
    <mergeCell ref="A23:C23"/>
    <mergeCell ref="A25:C25"/>
    <mergeCell ref="D27:E27"/>
    <mergeCell ref="D28:E28"/>
    <mergeCell ref="D29:E29"/>
    <mergeCell ref="D30:E30"/>
    <mergeCell ref="A24:C24"/>
    <mergeCell ref="A20:C20"/>
    <mergeCell ref="A21:C21"/>
    <mergeCell ref="F16:G16"/>
    <mergeCell ref="F17:G17"/>
    <mergeCell ref="A28:B28"/>
    <mergeCell ref="A29:B29"/>
    <mergeCell ref="A30:B30"/>
    <mergeCell ref="A18:B18"/>
    <mergeCell ref="A27:C27"/>
    <mergeCell ref="D18:E18"/>
    <mergeCell ref="A19:C19"/>
    <mergeCell ref="F29:G29"/>
    <mergeCell ref="F30:G30"/>
  </mergeCells>
  <hyperlinks>
    <hyperlink ref="O3:O4" location="Inhalt!A1" display="zurück zum Inhalt" xr:uid="{6004FFE1-3458-4CE9-8165-5A1F05690085}"/>
  </hyperlinks>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B638-C183-4C16-B196-B6A7189CB79D}">
  <sheetPr>
    <tabColor rgb="FF1F3864"/>
  </sheetPr>
  <dimension ref="A1:AK53"/>
  <sheetViews>
    <sheetView showGridLines="0" zoomScale="85" zoomScaleNormal="85" workbookViewId="0">
      <selection activeCell="A3" sqref="A3"/>
    </sheetView>
  </sheetViews>
  <sheetFormatPr baseColWidth="10" defaultColWidth="11.453125" defaultRowHeight="12.5" x14ac:dyDescent="0.25"/>
  <cols>
    <col min="1" max="1" width="24.54296875" customWidth="1"/>
    <col min="2" max="2" width="26.1796875" customWidth="1"/>
    <col min="3" max="3" width="23.453125" customWidth="1"/>
    <col min="4" max="15" width="20.54296875" customWidth="1"/>
    <col min="16" max="30" width="15.81640625" customWidth="1"/>
  </cols>
  <sheetData>
    <row r="1" spans="1:37" ht="13.5" x14ac:dyDescent="0.3">
      <c r="A1" s="6"/>
      <c r="B1" s="6"/>
      <c r="C1" s="6"/>
      <c r="D1" s="6"/>
      <c r="E1" s="6"/>
      <c r="F1" s="6"/>
      <c r="G1" s="6"/>
      <c r="H1" s="6"/>
      <c r="I1" s="6"/>
      <c r="J1" s="6"/>
      <c r="K1" s="6"/>
    </row>
    <row r="2" spans="1:37" ht="23" x14ac:dyDescent="0.45">
      <c r="A2" s="262" t="s">
        <v>313</v>
      </c>
      <c r="B2" s="262"/>
      <c r="C2" s="262"/>
      <c r="D2" s="7"/>
      <c r="E2" s="7"/>
      <c r="H2" s="7"/>
      <c r="I2" s="7"/>
      <c r="J2" s="6"/>
      <c r="K2" s="6"/>
      <c r="AE2" s="82"/>
      <c r="AF2" s="82"/>
      <c r="AG2" s="82"/>
      <c r="AH2" s="82"/>
      <c r="AI2" s="82"/>
      <c r="AJ2" s="82"/>
      <c r="AK2" s="82"/>
    </row>
    <row r="3" spans="1:37" ht="15" x14ac:dyDescent="0.3">
      <c r="A3" s="6"/>
      <c r="B3" s="6"/>
      <c r="C3" s="6"/>
      <c r="D3" s="9"/>
      <c r="E3" s="9"/>
      <c r="H3" s="6"/>
      <c r="I3" s="6"/>
      <c r="J3" s="6"/>
      <c r="K3" s="6"/>
      <c r="O3" s="557" t="s">
        <v>40</v>
      </c>
      <c r="AE3" s="82"/>
      <c r="AF3" s="82"/>
      <c r="AG3" s="82"/>
      <c r="AH3" s="82"/>
      <c r="AI3" s="82"/>
      <c r="AJ3" s="82"/>
      <c r="AK3" s="82"/>
    </row>
    <row r="4" spans="1:37" ht="13.5" x14ac:dyDescent="0.3">
      <c r="A4" s="20" t="s">
        <v>9</v>
      </c>
      <c r="B4" s="4"/>
      <c r="C4" s="11">
        <f>Stammdaten!B15</f>
        <v>0</v>
      </c>
      <c r="D4" s="8"/>
      <c r="E4" s="8"/>
      <c r="F4" s="5"/>
      <c r="G4" s="5"/>
      <c r="H4" s="5"/>
      <c r="I4" s="5"/>
      <c r="J4" s="8"/>
      <c r="K4" s="8"/>
      <c r="O4" s="557"/>
      <c r="AE4" s="82"/>
      <c r="AF4" s="82"/>
      <c r="AG4" s="82"/>
      <c r="AH4" s="82"/>
      <c r="AI4" s="82"/>
      <c r="AJ4" s="82"/>
      <c r="AK4" s="82"/>
    </row>
    <row r="5" spans="1:37" ht="14" thickBot="1" x14ac:dyDescent="0.3">
      <c r="A5" s="44" t="s">
        <v>10</v>
      </c>
      <c r="B5" s="10"/>
      <c r="C5" s="24">
        <f>Stammdaten!A10</f>
        <v>0</v>
      </c>
      <c r="D5" s="10"/>
      <c r="E5" s="10"/>
      <c r="F5" s="10"/>
      <c r="G5" s="10"/>
      <c r="H5" s="10"/>
      <c r="I5" s="10"/>
      <c r="J5" s="10"/>
      <c r="K5" s="10"/>
      <c r="L5" s="89"/>
      <c r="M5" s="89"/>
      <c r="N5" s="89"/>
      <c r="O5" s="89"/>
      <c r="AE5" s="82"/>
      <c r="AF5" s="82"/>
      <c r="AG5" s="82"/>
      <c r="AH5" s="82"/>
      <c r="AI5" s="82"/>
      <c r="AJ5" s="82"/>
      <c r="AK5" s="82"/>
    </row>
    <row r="6" spans="1:37" x14ac:dyDescent="0.25">
      <c r="AE6" s="82"/>
      <c r="AF6" s="82"/>
      <c r="AG6" s="82"/>
      <c r="AH6" s="82"/>
      <c r="AI6" s="82"/>
      <c r="AJ6" s="82"/>
      <c r="AK6" s="82"/>
    </row>
    <row r="7" spans="1:37" x14ac:dyDescent="0.25">
      <c r="AE7" s="82"/>
      <c r="AF7" s="82"/>
      <c r="AG7" s="82"/>
      <c r="AH7" s="82"/>
      <c r="AI7" s="82"/>
      <c r="AJ7" s="82"/>
      <c r="AK7" s="82"/>
    </row>
    <row r="8" spans="1:37" ht="15" x14ac:dyDescent="0.25">
      <c r="A8" s="64" t="s">
        <v>116</v>
      </c>
      <c r="B8" s="206"/>
      <c r="C8" s="97"/>
      <c r="D8" s="97"/>
      <c r="E8" s="97"/>
      <c r="F8" s="97"/>
      <c r="G8" s="97"/>
      <c r="H8" s="97"/>
      <c r="I8" s="97"/>
      <c r="J8" s="97"/>
      <c r="K8" s="97"/>
      <c r="L8" s="97"/>
      <c r="M8" s="97"/>
      <c r="N8" s="97"/>
      <c r="O8" s="98"/>
      <c r="AE8" s="82"/>
      <c r="AF8" s="82"/>
      <c r="AG8" s="82"/>
      <c r="AH8" s="82"/>
      <c r="AI8" s="82"/>
      <c r="AJ8" s="82"/>
      <c r="AK8" s="82"/>
    </row>
    <row r="9" spans="1:37" ht="63.5" customHeight="1" x14ac:dyDescent="0.25">
      <c r="A9" s="558" t="s">
        <v>311</v>
      </c>
      <c r="B9" s="559"/>
      <c r="C9" s="559"/>
      <c r="D9" s="559"/>
      <c r="E9" s="559"/>
      <c r="F9" s="559"/>
      <c r="G9" s="559"/>
      <c r="H9" s="559"/>
      <c r="I9" s="559"/>
      <c r="J9" s="559"/>
      <c r="K9" s="268"/>
      <c r="L9" s="207"/>
      <c r="M9" s="207"/>
      <c r="N9" s="207"/>
      <c r="O9" s="208"/>
      <c r="P9" s="207"/>
      <c r="Q9" s="207"/>
      <c r="R9" s="207"/>
      <c r="S9" s="207"/>
      <c r="T9" s="207"/>
      <c r="U9" s="207"/>
      <c r="V9" s="207"/>
      <c r="W9" s="207"/>
      <c r="X9" s="207"/>
      <c r="Y9" s="207"/>
      <c r="Z9" s="207"/>
      <c r="AA9" s="207"/>
      <c r="AB9" s="207"/>
      <c r="AC9" s="207"/>
      <c r="AD9" s="207"/>
      <c r="AE9" s="82"/>
      <c r="AF9" s="82"/>
      <c r="AG9" s="82"/>
      <c r="AH9" s="82"/>
      <c r="AI9" s="82"/>
      <c r="AJ9" s="82"/>
      <c r="AK9" s="82"/>
    </row>
    <row r="10" spans="1:37" ht="15" x14ac:dyDescent="0.25">
      <c r="A10" s="209"/>
      <c r="B10" s="210"/>
      <c r="C10" s="210"/>
      <c r="D10" s="210"/>
      <c r="E10" s="210"/>
      <c r="F10" s="210"/>
      <c r="G10" s="210"/>
      <c r="H10" s="210"/>
      <c r="I10" s="210"/>
      <c r="J10" s="211"/>
      <c r="K10" s="211"/>
      <c r="L10" s="212"/>
      <c r="M10" s="212"/>
      <c r="N10" s="212"/>
      <c r="O10" s="213"/>
      <c r="P10" s="207"/>
      <c r="Q10" s="207"/>
      <c r="R10" s="207"/>
      <c r="S10" s="207"/>
      <c r="T10" s="207"/>
      <c r="U10" s="207"/>
      <c r="V10" s="207"/>
      <c r="W10" s="207"/>
      <c r="X10" s="207"/>
      <c r="Y10" s="207"/>
      <c r="Z10" s="207"/>
      <c r="AA10" s="207"/>
      <c r="AB10" s="207"/>
      <c r="AC10" s="207"/>
      <c r="AD10" s="207"/>
      <c r="AE10" s="82"/>
      <c r="AF10" s="82"/>
      <c r="AG10" s="82"/>
      <c r="AH10" s="82"/>
      <c r="AI10" s="82"/>
      <c r="AJ10" s="82"/>
      <c r="AK10" s="82"/>
    </row>
    <row r="11" spans="1:37" ht="15" x14ac:dyDescent="0.3">
      <c r="A11" s="117"/>
      <c r="B11" s="214"/>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82"/>
      <c r="AF11" s="82"/>
      <c r="AG11" s="82"/>
      <c r="AH11" s="82"/>
      <c r="AI11" s="82"/>
      <c r="AJ11" s="82"/>
      <c r="AK11" s="82"/>
    </row>
    <row r="12" spans="1:37" x14ac:dyDescent="0.25">
      <c r="O12" s="215"/>
      <c r="P12" s="215"/>
      <c r="Q12" s="215"/>
      <c r="R12" s="215"/>
      <c r="S12" s="215"/>
      <c r="T12" s="215"/>
      <c r="U12" s="215"/>
      <c r="V12" s="215"/>
      <c r="W12" s="215"/>
      <c r="X12" s="215"/>
      <c r="Y12" s="215"/>
      <c r="Z12" s="215"/>
      <c r="AA12" s="215"/>
      <c r="AB12" s="215"/>
      <c r="AC12" s="215"/>
      <c r="AD12" s="215"/>
      <c r="AE12" s="82"/>
      <c r="AF12" s="82"/>
      <c r="AG12" s="82"/>
      <c r="AH12" s="82"/>
      <c r="AI12" s="82"/>
      <c r="AJ12" s="82"/>
      <c r="AK12" s="82"/>
    </row>
    <row r="13" spans="1:37" ht="15" x14ac:dyDescent="0.25">
      <c r="A13" s="456" t="s">
        <v>168</v>
      </c>
      <c r="B13" s="458"/>
      <c r="C13" s="16" t="s">
        <v>90</v>
      </c>
      <c r="D13" s="562">
        <f>Stammdaten!D30</f>
        <v>2020</v>
      </c>
      <c r="E13" s="563"/>
      <c r="F13" s="562">
        <f>D13+1</f>
        <v>2021</v>
      </c>
      <c r="G13" s="563"/>
      <c r="H13" s="562">
        <f t="shared" ref="H13" si="0">F13+1</f>
        <v>2022</v>
      </c>
      <c r="I13" s="563"/>
      <c r="J13" s="562">
        <f t="shared" ref="J13" si="1">H13+1</f>
        <v>2023</v>
      </c>
      <c r="K13" s="563"/>
      <c r="L13" s="562">
        <f t="shared" ref="L13" si="2">J13+1</f>
        <v>2024</v>
      </c>
      <c r="M13" s="563"/>
      <c r="N13" s="562">
        <f t="shared" ref="N13" si="3">L13+1</f>
        <v>2025</v>
      </c>
      <c r="O13" s="563"/>
      <c r="P13" s="215"/>
      <c r="Q13" s="215"/>
      <c r="R13" s="215"/>
      <c r="S13" s="215"/>
      <c r="T13" s="215"/>
      <c r="U13" s="215"/>
      <c r="V13" s="215"/>
      <c r="W13" s="215"/>
      <c r="X13" s="215"/>
      <c r="Y13" s="215"/>
      <c r="Z13" s="215"/>
      <c r="AA13" s="215"/>
      <c r="AB13" s="215"/>
      <c r="AC13" s="215"/>
      <c r="AD13" s="215"/>
      <c r="AE13" s="82"/>
      <c r="AF13" s="82"/>
      <c r="AG13" s="82"/>
      <c r="AH13" s="82"/>
      <c r="AI13" s="82"/>
      <c r="AJ13" s="82"/>
      <c r="AK13" s="82"/>
    </row>
    <row r="14" spans="1:37" ht="15" x14ac:dyDescent="0.25">
      <c r="A14" s="79"/>
      <c r="B14" s="79"/>
      <c r="C14" s="29"/>
      <c r="D14" s="13"/>
      <c r="E14" s="13"/>
      <c r="F14" s="13"/>
      <c r="G14" s="13"/>
      <c r="H14" s="13"/>
      <c r="I14" s="13"/>
      <c r="J14" s="13"/>
      <c r="K14" s="13"/>
      <c r="L14" s="13"/>
      <c r="M14" s="13"/>
      <c r="N14" s="13"/>
      <c r="O14" s="13"/>
      <c r="P14" s="29"/>
      <c r="Q14" s="29"/>
      <c r="R14" s="29"/>
      <c r="S14" s="29"/>
      <c r="T14" s="29"/>
      <c r="U14" s="29"/>
      <c r="V14" s="29"/>
      <c r="W14" s="29"/>
      <c r="X14" s="29"/>
      <c r="Y14" s="29"/>
      <c r="Z14" s="29"/>
      <c r="AA14" s="29"/>
      <c r="AB14" s="29"/>
      <c r="AC14" s="29"/>
      <c r="AD14" s="29"/>
      <c r="AE14" s="82"/>
      <c r="AF14" s="82"/>
      <c r="AG14" s="82"/>
      <c r="AH14" s="82"/>
      <c r="AI14" s="82"/>
      <c r="AJ14" s="82"/>
      <c r="AK14" s="82"/>
    </row>
    <row r="15" spans="1:37" ht="15" x14ac:dyDescent="0.25">
      <c r="A15" s="560" t="s">
        <v>298</v>
      </c>
      <c r="B15" s="561"/>
      <c r="C15" s="216" t="s">
        <v>183</v>
      </c>
      <c r="D15" s="537"/>
      <c r="E15" s="538"/>
      <c r="F15" s="537"/>
      <c r="G15" s="538"/>
      <c r="H15" s="537"/>
      <c r="I15" s="538"/>
      <c r="J15" s="537"/>
      <c r="K15" s="538"/>
      <c r="L15" s="537"/>
      <c r="M15" s="538"/>
      <c r="N15" s="537"/>
      <c r="O15" s="538"/>
      <c r="P15" s="217"/>
      <c r="Q15" s="217"/>
      <c r="R15" s="217"/>
      <c r="S15" s="217"/>
      <c r="T15" s="217"/>
      <c r="U15" s="217"/>
      <c r="V15" s="217"/>
      <c r="W15" s="217"/>
      <c r="X15" s="217"/>
      <c r="Y15" s="217"/>
      <c r="Z15" s="217"/>
      <c r="AA15" s="217"/>
      <c r="AB15" s="217"/>
      <c r="AC15" s="217"/>
      <c r="AD15" s="217"/>
      <c r="AE15" s="92"/>
      <c r="AF15" s="84"/>
      <c r="AG15" s="83"/>
      <c r="AH15" s="83"/>
      <c r="AI15" s="83"/>
      <c r="AJ15" s="83"/>
      <c r="AK15" s="82"/>
    </row>
    <row r="16" spans="1:37" ht="15" x14ac:dyDescent="0.25">
      <c r="A16" s="543" t="s">
        <v>193</v>
      </c>
      <c r="B16" s="544"/>
      <c r="C16" s="216" t="s">
        <v>183</v>
      </c>
      <c r="D16" s="537"/>
      <c r="E16" s="538"/>
      <c r="F16" s="537"/>
      <c r="G16" s="538"/>
      <c r="H16" s="537"/>
      <c r="I16" s="538"/>
      <c r="J16" s="537"/>
      <c r="K16" s="538"/>
      <c r="L16" s="537"/>
      <c r="M16" s="538"/>
      <c r="N16" s="537"/>
      <c r="O16" s="538"/>
      <c r="P16" s="217"/>
      <c r="Q16" s="217"/>
      <c r="R16" s="217"/>
      <c r="S16" s="217"/>
      <c r="T16" s="217"/>
      <c r="U16" s="217"/>
      <c r="V16" s="217"/>
      <c r="W16" s="217"/>
      <c r="X16" s="217"/>
      <c r="Y16" s="217"/>
      <c r="Z16" s="217"/>
      <c r="AA16" s="217"/>
      <c r="AB16" s="217"/>
      <c r="AC16" s="217"/>
      <c r="AD16" s="217"/>
      <c r="AE16" s="92"/>
      <c r="AF16" s="84"/>
      <c r="AG16" s="83"/>
      <c r="AH16" s="83"/>
      <c r="AI16" s="83"/>
      <c r="AJ16" s="83"/>
      <c r="AK16" s="82"/>
    </row>
    <row r="17" spans="1:37" ht="15" x14ac:dyDescent="0.25">
      <c r="A17" s="543" t="s">
        <v>194</v>
      </c>
      <c r="B17" s="544"/>
      <c r="C17" s="225" t="s">
        <v>195</v>
      </c>
      <c r="D17" s="539" t="str">
        <f>IF(D15=0,"",D15/D16)</f>
        <v/>
      </c>
      <c r="E17" s="540"/>
      <c r="F17" s="539" t="str">
        <f>IF(F15=0,"",F15/F16)</f>
        <v/>
      </c>
      <c r="G17" s="540"/>
      <c r="H17" s="539" t="str">
        <f>IF(H15=0,"",H15/H16)</f>
        <v/>
      </c>
      <c r="I17" s="540"/>
      <c r="J17" s="539" t="str">
        <f>IF(J15=0,"",J15/J16)</f>
        <v/>
      </c>
      <c r="K17" s="540"/>
      <c r="L17" s="539" t="str">
        <f>IF(L15=0,"",L15/L16)</f>
        <v/>
      </c>
      <c r="M17" s="540"/>
      <c r="N17" s="539" t="str">
        <f>IF(N15=0,"",N15/N16)</f>
        <v/>
      </c>
      <c r="O17" s="540"/>
      <c r="P17" s="217"/>
      <c r="Q17" s="217"/>
      <c r="R17" s="217"/>
      <c r="S17" s="217"/>
      <c r="T17" s="217"/>
      <c r="U17" s="217"/>
      <c r="V17" s="217"/>
      <c r="W17" s="217"/>
      <c r="X17" s="217"/>
      <c r="Y17" s="217"/>
      <c r="Z17" s="217"/>
      <c r="AA17" s="217"/>
      <c r="AB17" s="217"/>
      <c r="AC17" s="217"/>
      <c r="AD17" s="217"/>
      <c r="AE17" s="92"/>
      <c r="AF17" s="84"/>
      <c r="AG17" s="83"/>
      <c r="AH17" s="83"/>
      <c r="AI17" s="83"/>
      <c r="AJ17" s="83"/>
      <c r="AK17" s="82"/>
    </row>
    <row r="18" spans="1:37" ht="57" customHeight="1" x14ac:dyDescent="0.25">
      <c r="A18" s="543" t="s">
        <v>305</v>
      </c>
      <c r="B18" s="548"/>
      <c r="C18" s="548"/>
      <c r="D18" s="269" t="s">
        <v>183</v>
      </c>
      <c r="E18" s="270" t="s">
        <v>304</v>
      </c>
      <c r="F18" s="269" t="s">
        <v>183</v>
      </c>
      <c r="G18" s="270" t="s">
        <v>304</v>
      </c>
      <c r="H18" s="269" t="s">
        <v>183</v>
      </c>
      <c r="I18" s="270" t="s">
        <v>304</v>
      </c>
      <c r="J18" s="269" t="s">
        <v>183</v>
      </c>
      <c r="K18" s="270" t="s">
        <v>304</v>
      </c>
      <c r="L18" s="269" t="s">
        <v>183</v>
      </c>
      <c r="M18" s="270" t="s">
        <v>304</v>
      </c>
      <c r="N18" s="269" t="s">
        <v>183</v>
      </c>
      <c r="O18" s="270" t="s">
        <v>304</v>
      </c>
      <c r="P18" s="217"/>
      <c r="Q18" s="217"/>
      <c r="R18" s="217"/>
      <c r="S18" s="217"/>
      <c r="T18" s="217"/>
      <c r="U18" s="217"/>
      <c r="V18" s="217"/>
      <c r="W18" s="217"/>
      <c r="X18" s="217"/>
      <c r="Y18" s="217"/>
      <c r="Z18" s="217"/>
      <c r="AA18" s="217"/>
      <c r="AB18" s="217"/>
      <c r="AC18" s="217"/>
      <c r="AD18" s="217"/>
      <c r="AE18" s="92"/>
      <c r="AF18" s="84"/>
      <c r="AG18" s="83"/>
      <c r="AH18" s="83"/>
      <c r="AI18" s="83"/>
      <c r="AJ18" s="83"/>
      <c r="AK18" s="82"/>
    </row>
    <row r="19" spans="1:37" ht="15" x14ac:dyDescent="0.25">
      <c r="A19" s="552" t="s">
        <v>300</v>
      </c>
      <c r="B19" s="553"/>
      <c r="C19" s="554"/>
      <c r="D19" s="101"/>
      <c r="E19" s="101"/>
      <c r="F19" s="101"/>
      <c r="G19" s="101"/>
      <c r="H19" s="101"/>
      <c r="I19" s="101"/>
      <c r="J19" s="101"/>
      <c r="K19" s="101"/>
      <c r="L19" s="101"/>
      <c r="M19" s="101"/>
      <c r="N19" s="101"/>
      <c r="O19" s="101"/>
      <c r="P19" s="217"/>
      <c r="Q19" s="217"/>
      <c r="R19" s="217"/>
      <c r="S19" s="217"/>
      <c r="T19" s="217"/>
      <c r="U19" s="217"/>
      <c r="V19" s="217"/>
      <c r="W19" s="217"/>
      <c r="X19" s="217"/>
      <c r="Y19" s="217"/>
      <c r="Z19" s="217"/>
      <c r="AA19" s="217"/>
      <c r="AB19" s="217"/>
      <c r="AC19" s="217"/>
      <c r="AD19" s="217"/>
      <c r="AE19" s="92"/>
      <c r="AF19" s="84"/>
      <c r="AG19" s="83"/>
      <c r="AH19" s="83"/>
      <c r="AI19" s="83"/>
      <c r="AJ19" s="83"/>
      <c r="AK19" s="82"/>
    </row>
    <row r="20" spans="1:37" ht="15" x14ac:dyDescent="0.25">
      <c r="A20" s="552" t="s">
        <v>299</v>
      </c>
      <c r="B20" s="553"/>
      <c r="C20" s="554"/>
      <c r="D20" s="101"/>
      <c r="E20" s="101"/>
      <c r="F20" s="101"/>
      <c r="G20" s="101"/>
      <c r="H20" s="101"/>
      <c r="I20" s="101"/>
      <c r="J20" s="101"/>
      <c r="K20" s="101"/>
      <c r="L20" s="101"/>
      <c r="M20" s="101"/>
      <c r="N20" s="101"/>
      <c r="O20" s="101"/>
      <c r="P20" s="217"/>
      <c r="Q20" s="217"/>
      <c r="R20" s="217"/>
      <c r="S20" s="217"/>
      <c r="T20" s="217"/>
      <c r="U20" s="217"/>
      <c r="V20" s="217"/>
      <c r="W20" s="217"/>
      <c r="X20" s="217"/>
      <c r="Y20" s="217"/>
      <c r="Z20" s="217"/>
      <c r="AA20" s="217"/>
      <c r="AB20" s="217"/>
      <c r="AC20" s="217"/>
      <c r="AD20" s="217"/>
      <c r="AE20" s="92"/>
      <c r="AF20" s="84"/>
      <c r="AG20" s="83"/>
      <c r="AH20" s="83"/>
      <c r="AI20" s="83"/>
      <c r="AJ20" s="83"/>
      <c r="AK20" s="82"/>
    </row>
    <row r="21" spans="1:37" ht="15" x14ac:dyDescent="0.25">
      <c r="A21" s="552" t="s">
        <v>173</v>
      </c>
      <c r="B21" s="553"/>
      <c r="C21" s="554"/>
      <c r="D21" s="101"/>
      <c r="E21" s="101"/>
      <c r="F21" s="101"/>
      <c r="G21" s="101"/>
      <c r="H21" s="101"/>
      <c r="I21" s="101"/>
      <c r="J21" s="101"/>
      <c r="K21" s="101"/>
      <c r="L21" s="101"/>
      <c r="M21" s="101"/>
      <c r="N21" s="101"/>
      <c r="O21" s="101"/>
      <c r="P21" s="217"/>
      <c r="Q21" s="217"/>
      <c r="R21" s="217"/>
      <c r="S21" s="217"/>
      <c r="T21" s="217"/>
      <c r="U21" s="217"/>
      <c r="V21" s="217"/>
      <c r="W21" s="217"/>
      <c r="X21" s="217"/>
      <c r="Y21" s="217"/>
      <c r="Z21" s="217"/>
      <c r="AA21" s="217"/>
      <c r="AB21" s="217"/>
      <c r="AC21" s="217"/>
      <c r="AD21" s="217"/>
      <c r="AE21" s="92"/>
      <c r="AF21" s="84"/>
      <c r="AG21" s="83"/>
      <c r="AH21" s="83"/>
      <c r="AI21" s="83"/>
      <c r="AJ21" s="83"/>
      <c r="AK21" s="82"/>
    </row>
    <row r="22" spans="1:37" ht="15" x14ac:dyDescent="0.25">
      <c r="A22" s="552" t="s">
        <v>302</v>
      </c>
      <c r="B22" s="553" t="s">
        <v>185</v>
      </c>
      <c r="C22" s="554"/>
      <c r="D22" s="101"/>
      <c r="E22" s="101"/>
      <c r="F22" s="101"/>
      <c r="G22" s="101"/>
      <c r="H22" s="101"/>
      <c r="I22" s="101"/>
      <c r="J22" s="101"/>
      <c r="K22" s="101"/>
      <c r="L22" s="101"/>
      <c r="M22" s="101"/>
      <c r="N22" s="101"/>
      <c r="O22" s="101"/>
      <c r="P22" s="217"/>
      <c r="Q22" s="217"/>
      <c r="R22" s="217"/>
      <c r="S22" s="217"/>
      <c r="T22" s="217"/>
      <c r="U22" s="217"/>
      <c r="V22" s="217"/>
      <c r="W22" s="217"/>
      <c r="X22" s="217"/>
      <c r="Y22" s="217"/>
      <c r="Z22" s="217"/>
      <c r="AA22" s="217"/>
      <c r="AB22" s="217"/>
      <c r="AC22" s="217"/>
      <c r="AD22" s="217"/>
      <c r="AE22" s="92"/>
      <c r="AF22" s="84"/>
      <c r="AG22" s="83"/>
      <c r="AH22" s="83"/>
      <c r="AI22" s="83"/>
      <c r="AJ22" s="83"/>
      <c r="AK22" s="82"/>
    </row>
    <row r="23" spans="1:37" ht="15" x14ac:dyDescent="0.25">
      <c r="A23" s="552" t="s">
        <v>301</v>
      </c>
      <c r="B23" s="553" t="s">
        <v>185</v>
      </c>
      <c r="C23" s="554"/>
      <c r="D23" s="101"/>
      <c r="E23" s="101"/>
      <c r="F23" s="101"/>
      <c r="G23" s="101"/>
      <c r="H23" s="101"/>
      <c r="I23" s="101"/>
      <c r="J23" s="101"/>
      <c r="K23" s="101"/>
      <c r="L23" s="101"/>
      <c r="M23" s="101"/>
      <c r="N23" s="101"/>
      <c r="O23" s="101"/>
      <c r="P23" s="217"/>
      <c r="Q23" s="217"/>
      <c r="R23" s="217"/>
      <c r="S23" s="217"/>
      <c r="T23" s="217"/>
      <c r="U23" s="217"/>
      <c r="V23" s="217"/>
      <c r="W23" s="217"/>
      <c r="X23" s="217"/>
      <c r="Y23" s="217"/>
      <c r="Z23" s="217"/>
      <c r="AA23" s="217"/>
      <c r="AB23" s="217"/>
      <c r="AC23" s="217"/>
      <c r="AD23" s="217"/>
      <c r="AE23" s="92"/>
      <c r="AF23" s="84"/>
      <c r="AG23" s="83"/>
      <c r="AH23" s="83"/>
      <c r="AI23" s="83"/>
      <c r="AJ23" s="83"/>
      <c r="AK23" s="82"/>
    </row>
    <row r="24" spans="1:37" ht="15" x14ac:dyDescent="0.25">
      <c r="A24" s="552" t="s">
        <v>184</v>
      </c>
      <c r="B24" s="553" t="s">
        <v>184</v>
      </c>
      <c r="C24" s="554"/>
      <c r="D24" s="101"/>
      <c r="E24" s="101"/>
      <c r="F24" s="101"/>
      <c r="G24" s="101"/>
      <c r="H24" s="101"/>
      <c r="I24" s="101"/>
      <c r="J24" s="101"/>
      <c r="K24" s="101"/>
      <c r="L24" s="101"/>
      <c r="M24" s="101"/>
      <c r="N24" s="101"/>
      <c r="O24" s="101"/>
      <c r="P24" s="217"/>
      <c r="Q24" s="217"/>
      <c r="R24" s="217"/>
      <c r="S24" s="217"/>
      <c r="T24" s="217"/>
      <c r="U24" s="217"/>
      <c r="V24" s="217"/>
      <c r="W24" s="217"/>
      <c r="X24" s="217"/>
      <c r="Y24" s="217"/>
      <c r="Z24" s="217"/>
      <c r="AA24" s="217"/>
      <c r="AB24" s="217"/>
      <c r="AC24" s="217"/>
      <c r="AD24" s="217"/>
      <c r="AE24" s="92"/>
      <c r="AF24" s="84"/>
      <c r="AG24" s="83"/>
      <c r="AH24" s="83"/>
      <c r="AI24" s="83"/>
      <c r="AJ24" s="83"/>
      <c r="AK24" s="82"/>
    </row>
    <row r="25" spans="1:37" ht="15" x14ac:dyDescent="0.25">
      <c r="A25" s="564" t="s">
        <v>303</v>
      </c>
      <c r="B25" s="565" t="s">
        <v>184</v>
      </c>
      <c r="C25" s="566"/>
      <c r="D25" s="404">
        <f>SUM(D19:D24)</f>
        <v>0</v>
      </c>
      <c r="E25" s="404">
        <f t="shared" ref="E25:O25" si="4">SUM(E19:E24)</f>
        <v>0</v>
      </c>
      <c r="F25" s="404">
        <f t="shared" si="4"/>
        <v>0</v>
      </c>
      <c r="G25" s="404">
        <f t="shared" si="4"/>
        <v>0</v>
      </c>
      <c r="H25" s="404">
        <f t="shared" si="4"/>
        <v>0</v>
      </c>
      <c r="I25" s="404">
        <f t="shared" si="4"/>
        <v>0</v>
      </c>
      <c r="J25" s="404">
        <f t="shared" si="4"/>
        <v>0</v>
      </c>
      <c r="K25" s="404">
        <f t="shared" si="4"/>
        <v>0</v>
      </c>
      <c r="L25" s="404">
        <f t="shared" si="4"/>
        <v>0</v>
      </c>
      <c r="M25" s="404">
        <f t="shared" si="4"/>
        <v>0</v>
      </c>
      <c r="N25" s="404">
        <f t="shared" si="4"/>
        <v>0</v>
      </c>
      <c r="O25" s="404">
        <f t="shared" si="4"/>
        <v>0</v>
      </c>
      <c r="P25" s="217"/>
      <c r="Q25" s="217"/>
      <c r="R25" s="217"/>
      <c r="S25" s="217"/>
      <c r="T25" s="217"/>
      <c r="U25" s="217"/>
      <c r="V25" s="217"/>
      <c r="W25" s="217"/>
      <c r="X25" s="217"/>
      <c r="Y25" s="217"/>
      <c r="Z25" s="217"/>
      <c r="AA25" s="217"/>
      <c r="AB25" s="217"/>
      <c r="AC25" s="217"/>
      <c r="AD25" s="217"/>
      <c r="AE25" s="92"/>
      <c r="AF25" s="84"/>
      <c r="AG25" s="83"/>
      <c r="AH25" s="83"/>
      <c r="AI25" s="83"/>
      <c r="AJ25" s="83"/>
      <c r="AK25" s="82"/>
    </row>
    <row r="26" spans="1:37" ht="15" x14ac:dyDescent="0.3">
      <c r="A26" s="28"/>
      <c r="B26" s="94"/>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92"/>
      <c r="AF26" s="84"/>
      <c r="AG26" s="83"/>
      <c r="AH26" s="83"/>
      <c r="AI26" s="83"/>
      <c r="AJ26" s="83"/>
      <c r="AK26" s="82"/>
    </row>
    <row r="27" spans="1:37" ht="15.5" thickBot="1" x14ac:dyDescent="0.3">
      <c r="A27" s="545" t="s">
        <v>187</v>
      </c>
      <c r="B27" s="545"/>
      <c r="C27" s="545"/>
      <c r="D27" s="555">
        <f>D13</f>
        <v>2020</v>
      </c>
      <c r="E27" s="556"/>
      <c r="F27" s="555">
        <f>F13</f>
        <v>2021</v>
      </c>
      <c r="G27" s="556"/>
      <c r="H27" s="555">
        <f>H13</f>
        <v>2022</v>
      </c>
      <c r="I27" s="556"/>
      <c r="J27" s="555">
        <f>J13</f>
        <v>2023</v>
      </c>
      <c r="K27" s="556"/>
      <c r="L27" s="555">
        <f>L13</f>
        <v>2024</v>
      </c>
      <c r="M27" s="556"/>
      <c r="N27" s="555">
        <f>N13</f>
        <v>2025</v>
      </c>
      <c r="O27" s="556"/>
      <c r="P27" s="217"/>
      <c r="Q27" s="217"/>
      <c r="R27" s="217"/>
      <c r="S27" s="217"/>
      <c r="T27" s="217"/>
      <c r="U27" s="217"/>
      <c r="V27" s="217"/>
      <c r="W27" s="217"/>
      <c r="X27" s="217"/>
      <c r="Y27" s="217"/>
      <c r="Z27" s="217"/>
      <c r="AA27" s="217"/>
      <c r="AB27" s="217"/>
      <c r="AC27" s="217"/>
      <c r="AD27" s="217"/>
      <c r="AE27" s="92"/>
      <c r="AF27" s="84"/>
      <c r="AG27" s="83"/>
      <c r="AH27" s="83"/>
      <c r="AI27" s="83"/>
      <c r="AJ27" s="83"/>
      <c r="AK27" s="82"/>
    </row>
    <row r="28" spans="1:37" ht="16" thickTop="1" thickBot="1" x14ac:dyDescent="0.35">
      <c r="A28" s="541" t="s">
        <v>300</v>
      </c>
      <c r="B28" s="542"/>
      <c r="C28" s="218" t="s">
        <v>188</v>
      </c>
      <c r="D28" s="549" t="str">
        <f>IF(E19="","",E19*$D$17)</f>
        <v/>
      </c>
      <c r="E28" s="550"/>
      <c r="F28" s="549" t="str">
        <f>IF(G19="","",G19*F$17)</f>
        <v/>
      </c>
      <c r="G28" s="550"/>
      <c r="H28" s="549" t="str">
        <f>IF(I19="","",I19*H$17)</f>
        <v/>
      </c>
      <c r="I28" s="550"/>
      <c r="J28" s="549" t="str">
        <f t="shared" ref="J28" si="5">IF(K19="","",K19*J$17)</f>
        <v/>
      </c>
      <c r="K28" s="550"/>
      <c r="L28" s="549" t="str">
        <f t="shared" ref="L28" si="6">IF(M19="","",M19*L$17)</f>
        <v/>
      </c>
      <c r="M28" s="550"/>
      <c r="N28" s="549" t="str">
        <f t="shared" ref="N28" si="7">IF(O19="","",O19*N$17)</f>
        <v/>
      </c>
      <c r="O28" s="550"/>
      <c r="P28" s="217"/>
      <c r="Q28" s="217"/>
      <c r="R28" s="217"/>
      <c r="S28" s="217"/>
      <c r="T28" s="217"/>
      <c r="U28" s="217"/>
      <c r="V28" s="217"/>
      <c r="W28" s="217"/>
      <c r="X28" s="217"/>
      <c r="Y28" s="217"/>
      <c r="Z28" s="217"/>
      <c r="AA28" s="217"/>
      <c r="AB28" s="217"/>
      <c r="AC28" s="217"/>
      <c r="AD28" s="217"/>
      <c r="AE28" s="92"/>
      <c r="AF28" s="84"/>
      <c r="AG28" s="83"/>
      <c r="AH28" s="83"/>
      <c r="AI28" s="83"/>
      <c r="AJ28" s="83"/>
      <c r="AK28" s="82"/>
    </row>
    <row r="29" spans="1:37" ht="16" thickTop="1" thickBot="1" x14ac:dyDescent="0.35">
      <c r="A29" s="541" t="s">
        <v>299</v>
      </c>
      <c r="B29" s="542"/>
      <c r="C29" s="218" t="s">
        <v>188</v>
      </c>
      <c r="D29" s="549" t="str">
        <f t="shared" ref="D29:D33" si="8">IF(E20="","",E20*$D$17)</f>
        <v/>
      </c>
      <c r="E29" s="550"/>
      <c r="F29" s="549" t="str">
        <f t="shared" ref="F29:F33" si="9">IF(G20="","",G20*F$17)</f>
        <v/>
      </c>
      <c r="G29" s="550"/>
      <c r="H29" s="549" t="str">
        <f t="shared" ref="H29:H33" si="10">IF(I20="","",I20*H$17)</f>
        <v/>
      </c>
      <c r="I29" s="550"/>
      <c r="J29" s="549" t="str">
        <f t="shared" ref="J29" si="11">IF(K20="","",K20*J$17)</f>
        <v/>
      </c>
      <c r="K29" s="550"/>
      <c r="L29" s="549" t="str">
        <f t="shared" ref="L29" si="12">IF(M20="","",M20*L$17)</f>
        <v/>
      </c>
      <c r="M29" s="550"/>
      <c r="N29" s="549" t="str">
        <f t="shared" ref="N29" si="13">IF(O20="","",O20*N$17)</f>
        <v/>
      </c>
      <c r="O29" s="550"/>
      <c r="P29" s="217"/>
      <c r="Q29" s="217"/>
      <c r="R29" s="217"/>
      <c r="S29" s="217"/>
      <c r="T29" s="217"/>
      <c r="U29" s="217"/>
      <c r="V29" s="217"/>
      <c r="W29" s="217"/>
      <c r="X29" s="217"/>
      <c r="Y29" s="217"/>
      <c r="Z29" s="217"/>
      <c r="AA29" s="217"/>
      <c r="AB29" s="217"/>
      <c r="AC29" s="217"/>
      <c r="AD29" s="217"/>
      <c r="AE29" s="92"/>
      <c r="AF29" s="84"/>
      <c r="AG29" s="83"/>
      <c r="AH29" s="83"/>
      <c r="AI29" s="83"/>
      <c r="AJ29" s="83"/>
      <c r="AK29" s="82"/>
    </row>
    <row r="30" spans="1:37" ht="15" customHeight="1" thickTop="1" thickBot="1" x14ac:dyDescent="0.35">
      <c r="A30" s="541" t="s">
        <v>173</v>
      </c>
      <c r="B30" s="542"/>
      <c r="C30" s="218" t="s">
        <v>188</v>
      </c>
      <c r="D30" s="549" t="str">
        <f t="shared" si="8"/>
        <v/>
      </c>
      <c r="E30" s="550"/>
      <c r="F30" s="549" t="str">
        <f t="shared" si="9"/>
        <v/>
      </c>
      <c r="G30" s="550"/>
      <c r="H30" s="549" t="str">
        <f t="shared" si="10"/>
        <v/>
      </c>
      <c r="I30" s="550"/>
      <c r="J30" s="549" t="str">
        <f t="shared" ref="J30" si="14">IF(K21="","",K21*J$17)</f>
        <v/>
      </c>
      <c r="K30" s="550"/>
      <c r="L30" s="549" t="str">
        <f t="shared" ref="L30" si="15">IF(M21="","",M21*L$17)</f>
        <v/>
      </c>
      <c r="M30" s="550"/>
      <c r="N30" s="549" t="str">
        <f t="shared" ref="N30" si="16">IF(O21="","",O21*N$17)</f>
        <v/>
      </c>
      <c r="O30" s="550"/>
      <c r="P30" s="96"/>
      <c r="Q30" s="96"/>
      <c r="R30" s="96"/>
      <c r="S30" s="96"/>
      <c r="T30" s="96"/>
      <c r="U30" s="96"/>
      <c r="V30" s="96"/>
      <c r="W30" s="96"/>
      <c r="X30" s="96"/>
      <c r="Y30" s="96"/>
      <c r="Z30" s="96"/>
      <c r="AA30" s="96"/>
      <c r="AB30" s="96"/>
      <c r="AC30" s="96"/>
      <c r="AD30" s="96"/>
      <c r="AE30" s="92"/>
      <c r="AF30" s="84"/>
      <c r="AG30" s="83"/>
      <c r="AH30" s="83"/>
      <c r="AI30" s="83"/>
      <c r="AJ30" s="83"/>
      <c r="AK30" s="82"/>
    </row>
    <row r="31" spans="1:37" ht="15" customHeight="1" thickTop="1" thickBot="1" x14ac:dyDescent="0.35">
      <c r="A31" s="541" t="s">
        <v>302</v>
      </c>
      <c r="B31" s="542"/>
      <c r="C31" s="218" t="s">
        <v>188</v>
      </c>
      <c r="D31" s="549" t="str">
        <f t="shared" si="8"/>
        <v/>
      </c>
      <c r="E31" s="550"/>
      <c r="F31" s="549" t="str">
        <f t="shared" si="9"/>
        <v/>
      </c>
      <c r="G31" s="550"/>
      <c r="H31" s="549" t="str">
        <f t="shared" si="10"/>
        <v/>
      </c>
      <c r="I31" s="550"/>
      <c r="J31" s="549" t="str">
        <f t="shared" ref="J31" si="17">IF(K22="","",K22*J$17)</f>
        <v/>
      </c>
      <c r="K31" s="550"/>
      <c r="L31" s="549" t="str">
        <f t="shared" ref="L31" si="18">IF(M22="","",M22*L$17)</f>
        <v/>
      </c>
      <c r="M31" s="550"/>
      <c r="N31" s="549" t="str">
        <f t="shared" ref="N31" si="19">IF(O22="","",O22*N$17)</f>
        <v/>
      </c>
      <c r="O31" s="550"/>
      <c r="P31" s="96"/>
      <c r="Q31" s="96"/>
      <c r="R31" s="96"/>
      <c r="S31" s="96"/>
      <c r="T31" s="96"/>
      <c r="U31" s="96"/>
      <c r="V31" s="96"/>
      <c r="W31" s="96"/>
      <c r="X31" s="96"/>
      <c r="Y31" s="96"/>
      <c r="Z31" s="96"/>
      <c r="AA31" s="96"/>
      <c r="AB31" s="96"/>
      <c r="AC31" s="96"/>
      <c r="AD31" s="96"/>
      <c r="AE31" s="92"/>
      <c r="AF31" s="84"/>
      <c r="AG31" s="83"/>
      <c r="AH31" s="83"/>
      <c r="AI31" s="83"/>
      <c r="AJ31" s="83"/>
      <c r="AK31" s="82"/>
    </row>
    <row r="32" spans="1:37" ht="15" customHeight="1" thickTop="1" thickBot="1" x14ac:dyDescent="0.35">
      <c r="A32" s="541" t="s">
        <v>301</v>
      </c>
      <c r="B32" s="542"/>
      <c r="C32" s="218" t="s">
        <v>188</v>
      </c>
      <c r="D32" s="549" t="str">
        <f t="shared" si="8"/>
        <v/>
      </c>
      <c r="E32" s="550"/>
      <c r="F32" s="549" t="str">
        <f t="shared" si="9"/>
        <v/>
      </c>
      <c r="G32" s="550"/>
      <c r="H32" s="549" t="str">
        <f t="shared" si="10"/>
        <v/>
      </c>
      <c r="I32" s="550"/>
      <c r="J32" s="549" t="str">
        <f t="shared" ref="J32" si="20">IF(K23="","",K23*J$17)</f>
        <v/>
      </c>
      <c r="K32" s="550"/>
      <c r="L32" s="549" t="str">
        <f t="shared" ref="L32" si="21">IF(M23="","",M23*L$17)</f>
        <v/>
      </c>
      <c r="M32" s="550"/>
      <c r="N32" s="549" t="str">
        <f t="shared" ref="N32" si="22">IF(O23="","",O23*N$17)</f>
        <v/>
      </c>
      <c r="O32" s="550"/>
      <c r="P32" s="96"/>
      <c r="Q32" s="96"/>
      <c r="R32" s="96"/>
      <c r="S32" s="96"/>
      <c r="T32" s="96"/>
      <c r="U32" s="96"/>
      <c r="V32" s="96"/>
      <c r="W32" s="96"/>
      <c r="X32" s="96"/>
      <c r="Y32" s="96"/>
      <c r="Z32" s="96"/>
      <c r="AA32" s="96"/>
      <c r="AB32" s="96"/>
      <c r="AC32" s="96"/>
      <c r="AD32" s="96"/>
      <c r="AE32" s="92"/>
      <c r="AF32" s="84"/>
      <c r="AG32" s="83"/>
      <c r="AH32" s="83"/>
      <c r="AI32" s="83"/>
      <c r="AJ32" s="83"/>
      <c r="AK32" s="82"/>
    </row>
    <row r="33" spans="1:37" ht="15" customHeight="1" thickTop="1" thickBot="1" x14ac:dyDescent="0.35">
      <c r="A33" s="541" t="s">
        <v>184</v>
      </c>
      <c r="B33" s="542"/>
      <c r="C33" s="218" t="s">
        <v>188</v>
      </c>
      <c r="D33" s="549" t="str">
        <f t="shared" si="8"/>
        <v/>
      </c>
      <c r="E33" s="550"/>
      <c r="F33" s="549" t="str">
        <f t="shared" si="9"/>
        <v/>
      </c>
      <c r="G33" s="550"/>
      <c r="H33" s="549" t="str">
        <f t="shared" si="10"/>
        <v/>
      </c>
      <c r="I33" s="550"/>
      <c r="J33" s="549" t="str">
        <f t="shared" ref="J33" si="23">IF(K24="","",K24*J$17)</f>
        <v/>
      </c>
      <c r="K33" s="550"/>
      <c r="L33" s="549" t="str">
        <f t="shared" ref="L33" si="24">IF(M24="","",M24*L$17)</f>
        <v/>
      </c>
      <c r="M33" s="550"/>
      <c r="N33" s="549" t="str">
        <f t="shared" ref="N33" si="25">IF(O24="","",O24*N$17)</f>
        <v/>
      </c>
      <c r="O33" s="550"/>
      <c r="P33" s="217"/>
      <c r="Q33" s="217"/>
      <c r="R33" s="217"/>
      <c r="S33" s="217"/>
      <c r="T33" s="217"/>
      <c r="U33" s="217"/>
      <c r="V33" s="217"/>
      <c r="W33" s="217"/>
      <c r="X33" s="217"/>
      <c r="Y33" s="217"/>
      <c r="Z33" s="217"/>
      <c r="AA33" s="217"/>
      <c r="AB33" s="217"/>
      <c r="AC33" s="217"/>
      <c r="AD33" s="217"/>
      <c r="AE33" s="92"/>
      <c r="AF33" s="84"/>
      <c r="AG33" s="83"/>
      <c r="AH33" s="83"/>
      <c r="AI33" s="83"/>
      <c r="AJ33" s="83"/>
      <c r="AK33" s="82"/>
    </row>
    <row r="34" spans="1:37" ht="15.5" thickTop="1" x14ac:dyDescent="0.3">
      <c r="A34" s="28"/>
      <c r="B34" s="94"/>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92"/>
      <c r="AF34" s="84"/>
      <c r="AG34" s="83"/>
      <c r="AH34" s="83"/>
      <c r="AI34" s="83"/>
      <c r="AJ34" s="83"/>
      <c r="AK34" s="82"/>
    </row>
    <row r="35" spans="1:37" ht="15" x14ac:dyDescent="0.3">
      <c r="A35" s="28"/>
      <c r="B35" s="94"/>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92"/>
      <c r="AF35" s="84"/>
      <c r="AG35" s="83"/>
      <c r="AH35" s="83"/>
      <c r="AI35" s="83"/>
      <c r="AJ35" s="83"/>
      <c r="AK35" s="82"/>
    </row>
    <row r="36" spans="1:37" ht="15" x14ac:dyDescent="0.3">
      <c r="A36" s="28"/>
      <c r="B36" s="94"/>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92"/>
      <c r="AF36" s="84"/>
      <c r="AG36" s="83"/>
      <c r="AH36" s="83"/>
      <c r="AI36" s="83"/>
      <c r="AJ36" s="83"/>
      <c r="AK36" s="82"/>
    </row>
    <row r="37" spans="1:37" ht="15" x14ac:dyDescent="0.3">
      <c r="A37" s="28"/>
      <c r="B37" s="94"/>
      <c r="C37" s="219"/>
      <c r="D37" s="219"/>
      <c r="E37" s="219"/>
      <c r="F37" s="219"/>
      <c r="G37" s="219"/>
      <c r="H37" s="219"/>
      <c r="I37" s="219"/>
      <c r="J37" s="219"/>
      <c r="K37" s="219"/>
      <c r="L37" s="219"/>
      <c r="M37" s="219"/>
      <c r="N37" s="219"/>
      <c r="O37" s="219"/>
      <c r="P37" s="220"/>
      <c r="Q37" s="220"/>
      <c r="R37" s="220"/>
      <c r="S37" s="220"/>
      <c r="T37" s="220"/>
      <c r="U37" s="220"/>
      <c r="V37" s="220"/>
      <c r="W37" s="220"/>
      <c r="X37" s="220"/>
      <c r="Y37" s="220"/>
      <c r="Z37" s="220"/>
      <c r="AA37" s="220"/>
      <c r="AB37" s="220"/>
      <c r="AC37" s="220"/>
      <c r="AD37" s="220"/>
      <c r="AE37" s="92"/>
      <c r="AF37" s="84"/>
      <c r="AG37" s="83"/>
      <c r="AH37" s="83"/>
      <c r="AI37" s="83"/>
      <c r="AJ37" s="83"/>
      <c r="AK37" s="82"/>
    </row>
    <row r="38" spans="1:37" ht="15" x14ac:dyDescent="0.3">
      <c r="A38" s="28"/>
      <c r="B38" s="94"/>
      <c r="C38" s="219"/>
      <c r="D38" s="219"/>
      <c r="E38" s="219"/>
      <c r="F38" s="219"/>
      <c r="G38" s="219"/>
      <c r="H38" s="219"/>
      <c r="I38" s="219"/>
      <c r="J38" s="219"/>
      <c r="K38" s="219"/>
      <c r="L38" s="219"/>
      <c r="M38" s="219"/>
      <c r="N38" s="219"/>
      <c r="O38" s="219"/>
      <c r="P38" s="220"/>
      <c r="Q38" s="220"/>
      <c r="R38" s="220"/>
      <c r="S38" s="220"/>
      <c r="T38" s="220"/>
      <c r="U38" s="220"/>
      <c r="V38" s="220"/>
      <c r="W38" s="220"/>
      <c r="X38" s="220"/>
      <c r="Y38" s="220"/>
      <c r="Z38" s="220"/>
      <c r="AA38" s="220"/>
      <c r="AB38" s="220"/>
      <c r="AC38" s="220"/>
      <c r="AD38" s="220"/>
      <c r="AE38" s="92"/>
      <c r="AF38" s="84"/>
      <c r="AG38" s="83"/>
      <c r="AH38" s="83"/>
      <c r="AI38" s="83"/>
      <c r="AJ38" s="83"/>
      <c r="AK38" s="82"/>
    </row>
    <row r="39" spans="1:37" ht="15" x14ac:dyDescent="0.3">
      <c r="A39" s="551"/>
      <c r="B39" s="551"/>
      <c r="C39" s="221"/>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3"/>
      <c r="AF39" s="223"/>
      <c r="AG39" s="82"/>
      <c r="AH39" s="82"/>
      <c r="AI39" s="82"/>
      <c r="AJ39" s="82"/>
      <c r="AK39" s="82"/>
    </row>
    <row r="40" spans="1:37" x14ac:dyDescent="0.25">
      <c r="A40" s="82"/>
      <c r="C40" s="224"/>
      <c r="D40" s="224"/>
      <c r="E40" s="224"/>
      <c r="F40" s="224"/>
      <c r="G40" s="224"/>
      <c r="H40" s="224"/>
      <c r="I40" s="224"/>
      <c r="J40" s="224"/>
      <c r="K40" s="224"/>
      <c r="L40" s="224"/>
      <c r="M40" s="224"/>
      <c r="N40" s="224"/>
      <c r="O40" s="223"/>
      <c r="P40" s="223"/>
      <c r="Q40" s="223"/>
      <c r="R40" s="223"/>
      <c r="S40" s="223"/>
      <c r="T40" s="223"/>
      <c r="U40" s="223"/>
      <c r="V40" s="223"/>
      <c r="W40" s="223"/>
      <c r="X40" s="223"/>
      <c r="Y40" s="223"/>
      <c r="Z40" s="223"/>
      <c r="AA40" s="223"/>
      <c r="AB40" s="223"/>
      <c r="AC40" s="223"/>
      <c r="AD40" s="223"/>
      <c r="AE40" s="223"/>
      <c r="AF40" s="223"/>
      <c r="AG40" s="82"/>
      <c r="AH40" s="82"/>
      <c r="AI40" s="82"/>
      <c r="AJ40" s="82"/>
      <c r="AK40" s="82"/>
    </row>
    <row r="41" spans="1:37" ht="15" x14ac:dyDescent="0.3">
      <c r="A41" s="117"/>
      <c r="C41" s="224"/>
      <c r="D41" s="224"/>
      <c r="E41" s="224"/>
      <c r="F41" s="224"/>
      <c r="G41" s="224"/>
      <c r="H41" s="224"/>
      <c r="I41" s="224"/>
      <c r="J41" s="224"/>
      <c r="K41" s="224"/>
      <c r="L41" s="224"/>
      <c r="M41" s="224"/>
      <c r="N41" s="224"/>
      <c r="O41" s="223"/>
      <c r="P41" s="223"/>
      <c r="Q41" s="223"/>
      <c r="R41" s="223"/>
      <c r="S41" s="223"/>
      <c r="T41" s="223"/>
      <c r="U41" s="223"/>
      <c r="V41" s="223"/>
      <c r="W41" s="223"/>
      <c r="X41" s="223"/>
      <c r="Y41" s="223"/>
      <c r="Z41" s="223"/>
      <c r="AA41" s="223"/>
      <c r="AB41" s="223"/>
      <c r="AC41" s="223"/>
      <c r="AD41" s="223"/>
      <c r="AE41" s="223"/>
      <c r="AF41" s="223"/>
      <c r="AG41" s="82"/>
      <c r="AH41" s="82"/>
      <c r="AI41" s="82"/>
      <c r="AJ41" s="82"/>
      <c r="AK41" s="82"/>
    </row>
    <row r="42" spans="1:37" ht="15" x14ac:dyDescent="0.3">
      <c r="A42" s="117"/>
      <c r="C42" s="224"/>
      <c r="D42" s="224"/>
      <c r="E42" s="224"/>
      <c r="F42" s="224"/>
      <c r="G42" s="224"/>
      <c r="H42" s="224"/>
      <c r="I42" s="224"/>
      <c r="J42" s="224"/>
      <c r="K42" s="224"/>
      <c r="L42" s="224"/>
      <c r="M42" s="224"/>
      <c r="N42" s="224"/>
      <c r="O42" s="223"/>
      <c r="P42" s="223"/>
      <c r="Q42" s="223"/>
      <c r="R42" s="223"/>
      <c r="S42" s="223"/>
      <c r="T42" s="223"/>
      <c r="U42" s="223"/>
      <c r="V42" s="223"/>
      <c r="W42" s="223"/>
      <c r="X42" s="223"/>
      <c r="Y42" s="223"/>
      <c r="Z42" s="223"/>
      <c r="AA42" s="223"/>
      <c r="AB42" s="223"/>
      <c r="AC42" s="223"/>
      <c r="AD42" s="223"/>
      <c r="AE42" s="223"/>
      <c r="AF42" s="223"/>
      <c r="AG42" s="82"/>
      <c r="AH42" s="82"/>
      <c r="AI42" s="82"/>
      <c r="AJ42" s="82"/>
      <c r="AK42" s="82"/>
    </row>
    <row r="43" spans="1:37" ht="15" x14ac:dyDescent="0.3">
      <c r="A43" s="117"/>
      <c r="C43" s="224"/>
      <c r="D43" s="224"/>
      <c r="E43" s="224"/>
      <c r="F43" s="224"/>
      <c r="G43" s="224"/>
      <c r="H43" s="224"/>
      <c r="I43" s="224"/>
      <c r="J43" s="224"/>
      <c r="K43" s="224"/>
      <c r="L43" s="224"/>
      <c r="M43" s="224"/>
      <c r="N43" s="224"/>
      <c r="O43" s="223"/>
      <c r="P43" s="223"/>
      <c r="Q43" s="223"/>
      <c r="R43" s="223"/>
      <c r="S43" s="223"/>
      <c r="T43" s="223"/>
      <c r="U43" s="223"/>
      <c r="V43" s="223"/>
      <c r="W43" s="223"/>
      <c r="X43" s="223"/>
      <c r="Y43" s="223"/>
      <c r="Z43" s="223"/>
      <c r="AA43" s="223"/>
      <c r="AB43" s="223"/>
      <c r="AC43" s="223"/>
      <c r="AD43" s="223"/>
      <c r="AE43" s="223"/>
      <c r="AF43" s="223"/>
      <c r="AG43" s="82"/>
      <c r="AH43" s="82"/>
      <c r="AI43" s="82"/>
      <c r="AJ43" s="82"/>
      <c r="AK43" s="82"/>
    </row>
    <row r="44" spans="1:37" ht="15" x14ac:dyDescent="0.3">
      <c r="A44" s="117"/>
      <c r="O44" s="82"/>
      <c r="P44" s="82"/>
      <c r="Q44" s="82"/>
      <c r="R44" s="82"/>
      <c r="S44" s="82"/>
      <c r="T44" s="82"/>
      <c r="U44" s="82"/>
      <c r="V44" s="82"/>
      <c r="W44" s="82"/>
      <c r="X44" s="82"/>
      <c r="Y44" s="82"/>
      <c r="Z44" s="82"/>
      <c r="AA44" s="82"/>
      <c r="AB44" s="82"/>
      <c r="AC44" s="82"/>
      <c r="AD44" s="82"/>
      <c r="AE44" s="82"/>
      <c r="AF44" s="82"/>
      <c r="AG44" s="82"/>
      <c r="AH44" s="82"/>
      <c r="AI44" s="82"/>
    </row>
    <row r="45" spans="1:37" ht="15" x14ac:dyDescent="0.3">
      <c r="A45" s="117"/>
      <c r="O45" s="82"/>
      <c r="P45" s="82"/>
      <c r="Q45" s="82"/>
      <c r="R45" s="82"/>
      <c r="S45" s="82"/>
      <c r="T45" s="82"/>
      <c r="U45" s="82"/>
      <c r="V45" s="82"/>
      <c r="W45" s="82"/>
      <c r="X45" s="82"/>
      <c r="Y45" s="82"/>
      <c r="Z45" s="82"/>
      <c r="AA45" s="82"/>
      <c r="AB45" s="82"/>
      <c r="AC45" s="82"/>
      <c r="AD45" s="82"/>
      <c r="AE45" s="82"/>
      <c r="AF45" s="82"/>
      <c r="AG45" s="82"/>
      <c r="AH45" s="82"/>
      <c r="AI45" s="82"/>
    </row>
    <row r="46" spans="1:37" x14ac:dyDescent="0.25">
      <c r="O46" s="82"/>
      <c r="P46" s="82"/>
      <c r="Q46" s="82"/>
      <c r="R46" s="82"/>
      <c r="S46" s="82"/>
      <c r="T46" s="82"/>
      <c r="U46" s="82"/>
      <c r="V46" s="82"/>
      <c r="W46" s="82"/>
      <c r="X46" s="82"/>
      <c r="Y46" s="82"/>
      <c r="Z46" s="82"/>
      <c r="AA46" s="82"/>
      <c r="AB46" s="82"/>
      <c r="AC46" s="82"/>
      <c r="AD46" s="82"/>
      <c r="AE46" s="82"/>
      <c r="AF46" s="82"/>
      <c r="AG46" s="82"/>
      <c r="AH46" s="82"/>
      <c r="AI46" s="82"/>
    </row>
    <row r="47" spans="1:37" x14ac:dyDescent="0.25">
      <c r="O47" s="82"/>
      <c r="P47" s="82"/>
      <c r="Q47" s="82"/>
      <c r="R47" s="82"/>
      <c r="S47" s="82"/>
      <c r="T47" s="82"/>
      <c r="U47" s="82"/>
      <c r="V47" s="82"/>
      <c r="W47" s="82"/>
      <c r="X47" s="82"/>
      <c r="Y47" s="82"/>
      <c r="Z47" s="82"/>
      <c r="AA47" s="82"/>
      <c r="AB47" s="82"/>
      <c r="AC47" s="82"/>
      <c r="AD47" s="82"/>
      <c r="AE47" s="82"/>
      <c r="AF47" s="82"/>
      <c r="AG47" s="82"/>
      <c r="AH47" s="82"/>
      <c r="AI47" s="82"/>
    </row>
    <row r="48" spans="1:37" x14ac:dyDescent="0.25">
      <c r="O48" s="82"/>
      <c r="P48" s="82"/>
      <c r="Q48" s="82"/>
      <c r="R48" s="82"/>
      <c r="S48" s="82"/>
      <c r="T48" s="82"/>
      <c r="U48" s="82"/>
      <c r="V48" s="82"/>
      <c r="W48" s="82"/>
      <c r="X48" s="82"/>
      <c r="Y48" s="82"/>
      <c r="Z48" s="82"/>
      <c r="AA48" s="82"/>
      <c r="AB48" s="82"/>
      <c r="AC48" s="82"/>
      <c r="AD48" s="82"/>
      <c r="AE48" s="82"/>
      <c r="AF48" s="82"/>
      <c r="AG48" s="82"/>
      <c r="AH48" s="82"/>
      <c r="AI48" s="82"/>
    </row>
    <row r="49" spans="15:35" x14ac:dyDescent="0.25">
      <c r="O49" s="82"/>
      <c r="P49" s="82"/>
      <c r="Q49" s="82"/>
      <c r="R49" s="82"/>
      <c r="S49" s="82"/>
      <c r="T49" s="82"/>
      <c r="U49" s="82"/>
      <c r="V49" s="82"/>
      <c r="W49" s="82"/>
      <c r="X49" s="82"/>
      <c r="Y49" s="82"/>
      <c r="Z49" s="82"/>
      <c r="AA49" s="82"/>
      <c r="AB49" s="82"/>
      <c r="AC49" s="82"/>
      <c r="AD49" s="82"/>
      <c r="AE49" s="82"/>
      <c r="AF49" s="82"/>
      <c r="AG49" s="82"/>
      <c r="AH49" s="82"/>
      <c r="AI49" s="82"/>
    </row>
    <row r="50" spans="15:35" x14ac:dyDescent="0.25">
      <c r="O50" s="82"/>
      <c r="P50" s="82"/>
      <c r="Q50" s="82"/>
      <c r="R50" s="82"/>
      <c r="S50" s="82"/>
      <c r="T50" s="82"/>
      <c r="U50" s="82"/>
      <c r="V50" s="82"/>
      <c r="W50" s="82"/>
      <c r="X50" s="82"/>
      <c r="Y50" s="82"/>
      <c r="Z50" s="82"/>
      <c r="AA50" s="82"/>
      <c r="AB50" s="82"/>
      <c r="AC50" s="82"/>
      <c r="AD50" s="82"/>
    </row>
    <row r="51" spans="15:35" x14ac:dyDescent="0.25">
      <c r="O51" s="82"/>
      <c r="P51" s="82"/>
      <c r="Q51" s="82"/>
      <c r="R51" s="82"/>
      <c r="S51" s="82"/>
      <c r="T51" s="82"/>
      <c r="U51" s="82"/>
      <c r="V51" s="82"/>
      <c r="W51" s="82"/>
      <c r="X51" s="82"/>
      <c r="Y51" s="82"/>
      <c r="Z51" s="82"/>
      <c r="AA51" s="82"/>
      <c r="AB51" s="82"/>
      <c r="AC51" s="82"/>
      <c r="AD51" s="82"/>
    </row>
    <row r="52" spans="15:35" x14ac:dyDescent="0.25">
      <c r="O52" s="82"/>
      <c r="P52" s="82"/>
      <c r="Q52" s="82"/>
      <c r="R52" s="82"/>
      <c r="S52" s="82"/>
      <c r="T52" s="82"/>
      <c r="U52" s="82"/>
      <c r="V52" s="82"/>
      <c r="W52" s="82"/>
      <c r="X52" s="82"/>
      <c r="Y52" s="82"/>
      <c r="Z52" s="82"/>
      <c r="AA52" s="82"/>
      <c r="AB52" s="82"/>
      <c r="AC52" s="82"/>
      <c r="AD52" s="82"/>
    </row>
    <row r="53" spans="15:35" x14ac:dyDescent="0.25">
      <c r="O53" s="82"/>
      <c r="P53" s="82"/>
      <c r="Q53" s="82"/>
      <c r="R53" s="82"/>
      <c r="S53" s="82"/>
      <c r="T53" s="82"/>
      <c r="U53" s="82"/>
      <c r="V53" s="82"/>
      <c r="W53" s="82"/>
      <c r="X53" s="82"/>
      <c r="Y53" s="82"/>
      <c r="Z53" s="82"/>
      <c r="AA53" s="82"/>
      <c r="AB53" s="82"/>
      <c r="AC53" s="82"/>
      <c r="AD53" s="82"/>
    </row>
  </sheetData>
  <mergeCells count="88">
    <mergeCell ref="D28:E28"/>
    <mergeCell ref="F28:G28"/>
    <mergeCell ref="H28:I28"/>
    <mergeCell ref="D29:E29"/>
    <mergeCell ref="F29:G29"/>
    <mergeCell ref="H29:I29"/>
    <mergeCell ref="H30:I30"/>
    <mergeCell ref="F31:G31"/>
    <mergeCell ref="H31:I31"/>
    <mergeCell ref="H32:I32"/>
    <mergeCell ref="J32:K32"/>
    <mergeCell ref="A32:B32"/>
    <mergeCell ref="D32:E32"/>
    <mergeCell ref="F32:G32"/>
    <mergeCell ref="D31:E31"/>
    <mergeCell ref="A30:B30"/>
    <mergeCell ref="D30:E30"/>
    <mergeCell ref="F30:G30"/>
    <mergeCell ref="A20:C20"/>
    <mergeCell ref="A19:C19"/>
    <mergeCell ref="A22:C22"/>
    <mergeCell ref="A31:B31"/>
    <mergeCell ref="A28:B28"/>
    <mergeCell ref="A29:B29"/>
    <mergeCell ref="N33:O33"/>
    <mergeCell ref="A39:B39"/>
    <mergeCell ref="H33:I33"/>
    <mergeCell ref="J33:K33"/>
    <mergeCell ref="L33:M33"/>
    <mergeCell ref="A33:B33"/>
    <mergeCell ref="D33:E33"/>
    <mergeCell ref="F33:G33"/>
    <mergeCell ref="J27:K27"/>
    <mergeCell ref="L27:M27"/>
    <mergeCell ref="N27:O27"/>
    <mergeCell ref="L30:M30"/>
    <mergeCell ref="N30:O30"/>
    <mergeCell ref="J28:K28"/>
    <mergeCell ref="L28:M28"/>
    <mergeCell ref="N28:O28"/>
    <mergeCell ref="N29:O29"/>
    <mergeCell ref="J29:K29"/>
    <mergeCell ref="L29:M29"/>
    <mergeCell ref="N32:O32"/>
    <mergeCell ref="J30:K30"/>
    <mergeCell ref="J31:K31"/>
    <mergeCell ref="L31:M31"/>
    <mergeCell ref="N31:O31"/>
    <mergeCell ref="L32:M32"/>
    <mergeCell ref="D27:E27"/>
    <mergeCell ref="A25:C25"/>
    <mergeCell ref="N17:O17"/>
    <mergeCell ref="A17:B17"/>
    <mergeCell ref="D17:E17"/>
    <mergeCell ref="F17:G17"/>
    <mergeCell ref="H17:I17"/>
    <mergeCell ref="J17:K17"/>
    <mergeCell ref="L17:M17"/>
    <mergeCell ref="A18:C18"/>
    <mergeCell ref="A21:C21"/>
    <mergeCell ref="A23:C23"/>
    <mergeCell ref="A24:C24"/>
    <mergeCell ref="A27:C27"/>
    <mergeCell ref="F27:G27"/>
    <mergeCell ref="H27:I27"/>
    <mergeCell ref="N15:O15"/>
    <mergeCell ref="A16:B16"/>
    <mergeCell ref="D16:E16"/>
    <mergeCell ref="F16:G16"/>
    <mergeCell ref="H16:I16"/>
    <mergeCell ref="J16:K16"/>
    <mergeCell ref="L16:M16"/>
    <mergeCell ref="N16:O16"/>
    <mergeCell ref="A15:B15"/>
    <mergeCell ref="D15:E15"/>
    <mergeCell ref="F15:G15"/>
    <mergeCell ref="H15:I15"/>
    <mergeCell ref="J15:K15"/>
    <mergeCell ref="L15:M15"/>
    <mergeCell ref="O3:O4"/>
    <mergeCell ref="A9:J9"/>
    <mergeCell ref="A13:B13"/>
    <mergeCell ref="D13:E13"/>
    <mergeCell ref="F13:G13"/>
    <mergeCell ref="H13:I13"/>
    <mergeCell ref="J13:K13"/>
    <mergeCell ref="L13:M13"/>
    <mergeCell ref="N13:O13"/>
  </mergeCells>
  <hyperlinks>
    <hyperlink ref="O3:O4" location="Inhalt!A1" display="zurück zum Inhalt" xr:uid="{3BE8CB39-F643-46DA-B2B8-EAAB75A2B149}"/>
  </hyperlinks>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4D75-1763-4E35-8537-AEA50B97050B}">
  <sheetPr>
    <tabColor rgb="FF1F3864"/>
  </sheetPr>
  <dimension ref="A1:I44"/>
  <sheetViews>
    <sheetView showGridLines="0" workbookViewId="0">
      <selection activeCell="H53" sqref="H53"/>
    </sheetView>
  </sheetViews>
  <sheetFormatPr baseColWidth="10" defaultColWidth="11.453125" defaultRowHeight="12.5" x14ac:dyDescent="0.25"/>
  <cols>
    <col min="1" max="1" width="10" customWidth="1"/>
    <col min="2" max="2" width="37" style="116" customWidth="1"/>
    <col min="3" max="3" width="47.1796875" customWidth="1"/>
    <col min="4" max="5" width="22.1796875" customWidth="1"/>
    <col min="6" max="6" width="25.81640625" customWidth="1"/>
    <col min="7" max="7" width="23.453125" customWidth="1"/>
    <col min="8" max="8" width="35.1796875" customWidth="1"/>
  </cols>
  <sheetData>
    <row r="1" spans="1:9" ht="13.5" x14ac:dyDescent="0.25">
      <c r="B1" s="113"/>
      <c r="C1" s="17"/>
      <c r="D1" s="137"/>
      <c r="E1" s="137"/>
      <c r="F1" s="17"/>
      <c r="G1" s="18"/>
    </row>
    <row r="2" spans="1:9" ht="27.75" customHeight="1" x14ac:dyDescent="0.25">
      <c r="A2" s="450" t="s">
        <v>34</v>
      </c>
      <c r="B2" s="450"/>
      <c r="C2" s="17"/>
      <c r="D2" s="17"/>
      <c r="E2" s="17"/>
      <c r="F2" s="17"/>
      <c r="H2" s="557" t="s">
        <v>40</v>
      </c>
    </row>
    <row r="3" spans="1:9" ht="13.5" x14ac:dyDescent="0.25">
      <c r="B3" s="113"/>
      <c r="C3" s="17"/>
      <c r="D3" s="18"/>
      <c r="E3" s="18"/>
      <c r="H3" s="557"/>
    </row>
    <row r="4" spans="1:9" ht="13.5" x14ac:dyDescent="0.25">
      <c r="A4" s="20" t="s">
        <v>9</v>
      </c>
      <c r="B4" s="114"/>
      <c r="C4" s="21">
        <f>Stammdaten!B15</f>
        <v>0</v>
      </c>
      <c r="D4" s="22"/>
      <c r="E4" s="22"/>
      <c r="F4" s="18"/>
      <c r="H4" s="82"/>
    </row>
    <row r="5" spans="1:9" ht="14" thickBot="1" x14ac:dyDescent="0.3">
      <c r="A5" s="44" t="s">
        <v>10</v>
      </c>
      <c r="B5" s="115"/>
      <c r="C5" s="24">
        <f>Stammdaten!A10</f>
        <v>0</v>
      </c>
      <c r="D5" s="23"/>
      <c r="E5" s="23"/>
      <c r="F5" s="23"/>
      <c r="G5" s="89"/>
      <c r="H5" s="89"/>
    </row>
    <row r="7" spans="1:9" s="196" customFormat="1" ht="14" x14ac:dyDescent="0.25">
      <c r="A7" s="193" t="s">
        <v>60</v>
      </c>
      <c r="B7" s="194"/>
      <c r="C7" s="194"/>
      <c r="D7" s="195"/>
      <c r="E7" s="195"/>
      <c r="F7" s="195"/>
      <c r="G7" s="195"/>
      <c r="H7" s="319"/>
    </row>
    <row r="8" spans="1:9" s="91" customFormat="1" ht="13.25" customHeight="1" x14ac:dyDescent="0.25">
      <c r="A8" s="528" t="s">
        <v>212</v>
      </c>
      <c r="B8" s="529"/>
      <c r="C8" s="529"/>
      <c r="D8" s="529"/>
      <c r="E8" s="529"/>
      <c r="F8" s="529"/>
      <c r="G8" s="529"/>
      <c r="H8" s="530"/>
    </row>
    <row r="9" spans="1:9" s="196" customFormat="1" ht="22.25" customHeight="1" x14ac:dyDescent="0.25">
      <c r="A9" s="512"/>
      <c r="B9" s="513"/>
      <c r="C9" s="513"/>
      <c r="D9" s="513"/>
      <c r="E9" s="513"/>
      <c r="F9" s="513"/>
      <c r="G9" s="513"/>
      <c r="H9" s="514"/>
    </row>
    <row r="10" spans="1:9" s="196" customFormat="1" ht="14" x14ac:dyDescent="0.25">
      <c r="A10" s="157"/>
      <c r="B10" s="157"/>
      <c r="C10" s="157"/>
      <c r="D10" s="157"/>
      <c r="E10" s="157"/>
      <c r="F10" s="157"/>
      <c r="G10" s="157"/>
    </row>
    <row r="11" spans="1:9" ht="13" thickBot="1" x14ac:dyDescent="0.3"/>
    <row r="12" spans="1:9" s="197" customFormat="1" ht="70.25" customHeight="1" thickBot="1" x14ac:dyDescent="0.3">
      <c r="A12" s="321" t="s">
        <v>213</v>
      </c>
      <c r="B12" s="318" t="s">
        <v>214</v>
      </c>
      <c r="C12" s="318" t="s">
        <v>215</v>
      </c>
      <c r="D12" s="318" t="s">
        <v>216</v>
      </c>
      <c r="E12" s="318" t="s">
        <v>217</v>
      </c>
      <c r="F12" s="318" t="s">
        <v>218</v>
      </c>
      <c r="G12" s="318" t="s">
        <v>219</v>
      </c>
      <c r="H12" s="318" t="s">
        <v>220</v>
      </c>
    </row>
    <row r="13" spans="1:9" ht="13.25" customHeight="1" x14ac:dyDescent="0.25">
      <c r="A13" s="388" t="s">
        <v>221</v>
      </c>
      <c r="B13" s="388" t="s">
        <v>99</v>
      </c>
      <c r="C13" s="388" t="s">
        <v>222</v>
      </c>
      <c r="D13" s="322"/>
      <c r="E13" s="322"/>
      <c r="F13" s="322"/>
      <c r="G13" s="323"/>
      <c r="H13" s="323"/>
      <c r="I13" s="198"/>
    </row>
    <row r="14" spans="1:9" ht="13.5" x14ac:dyDescent="0.25">
      <c r="A14" s="389" t="s">
        <v>221</v>
      </c>
      <c r="B14" s="389" t="s">
        <v>99</v>
      </c>
      <c r="C14" s="389" t="s">
        <v>100</v>
      </c>
      <c r="D14" s="324"/>
      <c r="E14" s="322"/>
      <c r="F14" s="324"/>
      <c r="G14" s="323"/>
      <c r="H14" s="325"/>
    </row>
    <row r="15" spans="1:9" ht="13.5" x14ac:dyDescent="0.25">
      <c r="A15" s="389" t="s">
        <v>221</v>
      </c>
      <c r="B15" s="389" t="s">
        <v>99</v>
      </c>
      <c r="C15" s="389" t="s">
        <v>77</v>
      </c>
      <c r="D15" s="324"/>
      <c r="E15" s="322"/>
      <c r="F15" s="324"/>
      <c r="G15" s="323"/>
      <c r="H15" s="325"/>
    </row>
    <row r="16" spans="1:9" ht="13.5" x14ac:dyDescent="0.25">
      <c r="A16" s="389" t="s">
        <v>221</v>
      </c>
      <c r="B16" s="389" t="s">
        <v>110</v>
      </c>
      <c r="C16" s="389" t="s">
        <v>82</v>
      </c>
      <c r="D16" s="324"/>
      <c r="E16" s="322"/>
      <c r="F16" s="324"/>
      <c r="G16" s="323"/>
      <c r="H16" s="325"/>
    </row>
    <row r="17" spans="1:8" ht="13.5" x14ac:dyDescent="0.25">
      <c r="A17" s="389" t="s">
        <v>221</v>
      </c>
      <c r="B17" s="389" t="s">
        <v>110</v>
      </c>
      <c r="C17" s="389" t="s">
        <v>83</v>
      </c>
      <c r="D17" s="324"/>
      <c r="E17" s="322"/>
      <c r="F17" s="324"/>
      <c r="G17" s="323"/>
      <c r="H17" s="325"/>
    </row>
    <row r="18" spans="1:8" ht="13.5" x14ac:dyDescent="0.25">
      <c r="A18" s="389" t="s">
        <v>221</v>
      </c>
      <c r="B18" s="389" t="s">
        <v>110</v>
      </c>
      <c r="C18" s="389" t="s">
        <v>84</v>
      </c>
      <c r="D18" s="324"/>
      <c r="E18" s="322"/>
      <c r="F18" s="324"/>
      <c r="G18" s="323"/>
      <c r="H18" s="325"/>
    </row>
    <row r="19" spans="1:8" ht="13.5" x14ac:dyDescent="0.25">
      <c r="A19" s="389" t="s">
        <v>221</v>
      </c>
      <c r="B19" s="389" t="s">
        <v>110</v>
      </c>
      <c r="C19" s="389" t="s">
        <v>85</v>
      </c>
      <c r="D19" s="324"/>
      <c r="E19" s="322"/>
      <c r="F19" s="324"/>
      <c r="G19" s="323"/>
      <c r="H19" s="325"/>
    </row>
    <row r="20" spans="1:8" ht="13.5" x14ac:dyDescent="0.25">
      <c r="A20" s="389" t="s">
        <v>221</v>
      </c>
      <c r="B20" s="389" t="s">
        <v>223</v>
      </c>
      <c r="C20" s="389" t="s">
        <v>82</v>
      </c>
      <c r="D20" s="324"/>
      <c r="E20" s="322"/>
      <c r="F20" s="326"/>
      <c r="G20" s="323"/>
      <c r="H20" s="308"/>
    </row>
    <row r="21" spans="1:8" ht="13.5" x14ac:dyDescent="0.25">
      <c r="A21" s="389" t="s">
        <v>221</v>
      </c>
      <c r="B21" s="389" t="s">
        <v>223</v>
      </c>
      <c r="C21" s="389" t="s">
        <v>83</v>
      </c>
      <c r="D21" s="324"/>
      <c r="E21" s="322"/>
      <c r="F21" s="326"/>
      <c r="G21" s="323"/>
      <c r="H21" s="308"/>
    </row>
    <row r="22" spans="1:8" ht="13.5" x14ac:dyDescent="0.25">
      <c r="A22" s="389" t="s">
        <v>221</v>
      </c>
      <c r="B22" s="389" t="s">
        <v>223</v>
      </c>
      <c r="C22" s="389" t="s">
        <v>74</v>
      </c>
      <c r="D22" s="324"/>
      <c r="E22" s="322"/>
      <c r="F22" s="326"/>
      <c r="G22" s="323"/>
      <c r="H22" s="308"/>
    </row>
    <row r="23" spans="1:8" ht="13.25" customHeight="1" x14ac:dyDescent="0.25">
      <c r="A23" s="389" t="s">
        <v>221</v>
      </c>
      <c r="B23" s="390" t="s">
        <v>224</v>
      </c>
      <c r="C23" s="389" t="s">
        <v>225</v>
      </c>
      <c r="D23" s="327"/>
      <c r="E23" s="322"/>
      <c r="F23" s="327"/>
      <c r="G23" s="323"/>
      <c r="H23" s="129"/>
    </row>
    <row r="24" spans="1:8" ht="13.5" x14ac:dyDescent="0.25">
      <c r="A24" s="391" t="s">
        <v>226</v>
      </c>
      <c r="B24" s="391" t="s">
        <v>227</v>
      </c>
      <c r="C24" s="391"/>
      <c r="D24" s="324"/>
      <c r="E24" s="322"/>
      <c r="F24" s="324"/>
      <c r="G24" s="323"/>
      <c r="H24" s="325"/>
    </row>
    <row r="25" spans="1:8" ht="13.5" x14ac:dyDescent="0.25">
      <c r="A25" s="391" t="s">
        <v>226</v>
      </c>
      <c r="B25" s="391" t="s">
        <v>228</v>
      </c>
      <c r="C25" s="391"/>
      <c r="D25" s="324"/>
      <c r="E25" s="322"/>
      <c r="F25" s="324"/>
      <c r="G25" s="323"/>
      <c r="H25" s="325"/>
    </row>
    <row r="26" spans="1:8" ht="13.5" customHeight="1" x14ac:dyDescent="0.25">
      <c r="A26" s="391" t="s">
        <v>226</v>
      </c>
      <c r="B26" s="391" t="s">
        <v>229</v>
      </c>
      <c r="C26" s="391"/>
      <c r="D26" s="324"/>
      <c r="E26" s="322"/>
      <c r="F26" s="324"/>
      <c r="G26" s="323"/>
      <c r="H26" s="325"/>
    </row>
    <row r="27" spans="1:8" ht="13.5" x14ac:dyDescent="0.25">
      <c r="A27" s="392" t="s">
        <v>230</v>
      </c>
      <c r="B27" s="393" t="s">
        <v>231</v>
      </c>
      <c r="C27" s="392"/>
      <c r="D27" s="324"/>
      <c r="E27" s="322"/>
      <c r="F27" s="324"/>
      <c r="G27" s="323"/>
      <c r="H27" s="325"/>
    </row>
    <row r="28" spans="1:8" ht="13.5" x14ac:dyDescent="0.25">
      <c r="A28" s="392" t="s">
        <v>230</v>
      </c>
      <c r="B28" s="393" t="s">
        <v>27</v>
      </c>
      <c r="C28" s="394" t="s">
        <v>232</v>
      </c>
      <c r="D28" s="324"/>
      <c r="E28" s="322"/>
      <c r="F28" s="324"/>
      <c r="G28" s="323"/>
      <c r="H28" s="325"/>
    </row>
    <row r="29" spans="1:8" ht="13.5" x14ac:dyDescent="0.25">
      <c r="A29" s="392" t="s">
        <v>230</v>
      </c>
      <c r="B29" s="392" t="s">
        <v>29</v>
      </c>
      <c r="C29" s="393"/>
      <c r="D29" s="324"/>
      <c r="E29" s="322"/>
      <c r="F29" s="324"/>
      <c r="G29" s="323"/>
      <c r="H29" s="325"/>
    </row>
    <row r="30" spans="1:8" ht="13.5" x14ac:dyDescent="0.25">
      <c r="A30" s="392" t="s">
        <v>230</v>
      </c>
      <c r="B30" s="392" t="s">
        <v>29</v>
      </c>
      <c r="C30" s="393"/>
      <c r="D30" s="324"/>
      <c r="E30" s="322"/>
      <c r="F30" s="324"/>
      <c r="G30" s="323"/>
      <c r="H30" s="325"/>
    </row>
    <row r="31" spans="1:8" ht="13.5" x14ac:dyDescent="0.25">
      <c r="A31" s="392" t="s">
        <v>230</v>
      </c>
      <c r="B31" s="392" t="s">
        <v>29</v>
      </c>
      <c r="C31" s="393"/>
      <c r="D31" s="324"/>
      <c r="E31" s="322"/>
      <c r="F31" s="324"/>
      <c r="G31" s="323"/>
      <c r="H31" s="325"/>
    </row>
    <row r="32" spans="1:8" ht="13.5" x14ac:dyDescent="0.25">
      <c r="A32" s="392" t="s">
        <v>230</v>
      </c>
      <c r="B32" s="392" t="s">
        <v>29</v>
      </c>
      <c r="C32" s="393"/>
      <c r="D32" s="324"/>
      <c r="E32" s="322"/>
      <c r="F32" s="324"/>
      <c r="G32" s="323"/>
      <c r="H32" s="325"/>
    </row>
    <row r="33" spans="1:8" ht="13.5" x14ac:dyDescent="0.25">
      <c r="A33" s="392" t="s">
        <v>230</v>
      </c>
      <c r="B33" s="392" t="s">
        <v>31</v>
      </c>
      <c r="C33" s="392" t="s">
        <v>233</v>
      </c>
      <c r="D33" s="324"/>
      <c r="E33" s="322"/>
      <c r="F33" s="324"/>
      <c r="G33" s="323"/>
      <c r="H33" s="325"/>
    </row>
    <row r="34" spans="1:8" ht="13.5" x14ac:dyDescent="0.25">
      <c r="A34" s="392" t="s">
        <v>230</v>
      </c>
      <c r="B34" s="392" t="s">
        <v>31</v>
      </c>
      <c r="C34" s="392" t="s">
        <v>173</v>
      </c>
      <c r="D34" s="324"/>
      <c r="E34" s="322"/>
      <c r="F34" s="324"/>
      <c r="G34" s="323"/>
      <c r="H34" s="325"/>
    </row>
    <row r="35" spans="1:8" ht="13.5" x14ac:dyDescent="0.25">
      <c r="A35" s="392" t="s">
        <v>230</v>
      </c>
      <c r="B35" s="392" t="s">
        <v>31</v>
      </c>
      <c r="C35" s="392" t="s">
        <v>234</v>
      </c>
      <c r="D35" s="324"/>
      <c r="E35" s="322"/>
      <c r="F35" s="324"/>
      <c r="G35" s="323"/>
      <c r="H35" s="325"/>
    </row>
    <row r="36" spans="1:8" ht="13.5" x14ac:dyDescent="0.25">
      <c r="A36" s="392" t="s">
        <v>230</v>
      </c>
      <c r="B36" s="392" t="s">
        <v>31</v>
      </c>
      <c r="C36" s="392" t="s">
        <v>182</v>
      </c>
      <c r="D36" s="324"/>
      <c r="E36" s="322"/>
      <c r="F36" s="324"/>
      <c r="G36" s="323"/>
      <c r="H36" s="325"/>
    </row>
    <row r="37" spans="1:8" ht="13.5" x14ac:dyDescent="0.25">
      <c r="A37" s="392" t="s">
        <v>230</v>
      </c>
      <c r="B37" s="392" t="s">
        <v>235</v>
      </c>
      <c r="C37" s="392" t="s">
        <v>185</v>
      </c>
      <c r="D37" s="324"/>
      <c r="E37" s="322"/>
      <c r="F37" s="324"/>
      <c r="G37" s="323"/>
      <c r="H37" s="325"/>
    </row>
    <row r="38" spans="1:8" ht="13.5" x14ac:dyDescent="0.25">
      <c r="A38" s="392" t="s">
        <v>230</v>
      </c>
      <c r="B38" s="392" t="s">
        <v>235</v>
      </c>
      <c r="C38" s="392" t="s">
        <v>173</v>
      </c>
      <c r="D38" s="324"/>
      <c r="E38" s="322"/>
      <c r="F38" s="324"/>
      <c r="G38" s="323"/>
      <c r="H38" s="325"/>
    </row>
    <row r="39" spans="1:8" ht="13.5" x14ac:dyDescent="0.25">
      <c r="A39" s="392" t="s">
        <v>236</v>
      </c>
      <c r="B39" s="392" t="s">
        <v>33</v>
      </c>
      <c r="C39" s="392" t="s">
        <v>237</v>
      </c>
      <c r="D39" s="324"/>
      <c r="E39" s="322"/>
      <c r="F39" s="324"/>
      <c r="G39" s="323"/>
      <c r="H39" s="325"/>
    </row>
    <row r="40" spans="1:8" ht="13.5" x14ac:dyDescent="0.25">
      <c r="A40" s="395" t="s">
        <v>238</v>
      </c>
      <c r="B40" s="395" t="s">
        <v>115</v>
      </c>
      <c r="C40" s="395"/>
      <c r="D40" s="324"/>
      <c r="E40" s="322"/>
      <c r="F40" s="324"/>
      <c r="G40" s="323"/>
      <c r="H40" s="325"/>
    </row>
    <row r="41" spans="1:8" ht="13.5" x14ac:dyDescent="0.25">
      <c r="A41" s="395" t="s">
        <v>238</v>
      </c>
      <c r="B41" s="395" t="s">
        <v>81</v>
      </c>
      <c r="C41" s="395"/>
      <c r="D41" s="324"/>
      <c r="E41" s="322"/>
      <c r="F41" s="324"/>
      <c r="G41" s="323"/>
      <c r="H41" s="325"/>
    </row>
    <row r="42" spans="1:8" ht="13.5" x14ac:dyDescent="0.25">
      <c r="A42" s="395" t="s">
        <v>238</v>
      </c>
      <c r="B42" s="395" t="s">
        <v>114</v>
      </c>
      <c r="C42" s="395"/>
      <c r="D42" s="324"/>
      <c r="E42" s="322"/>
      <c r="F42" s="324"/>
      <c r="G42" s="323"/>
      <c r="H42" s="325"/>
    </row>
    <row r="43" spans="1:8" ht="13.5" x14ac:dyDescent="0.25">
      <c r="A43" s="309"/>
    </row>
    <row r="44" spans="1:8" ht="15" x14ac:dyDescent="0.3">
      <c r="A44" s="117"/>
      <c r="B44" s="118"/>
      <c r="C44" s="117"/>
      <c r="D44" s="117"/>
      <c r="E44" s="117"/>
      <c r="F44" s="117"/>
      <c r="G44" s="117"/>
    </row>
  </sheetData>
  <mergeCells count="3">
    <mergeCell ref="A2:B2"/>
    <mergeCell ref="H2:H3"/>
    <mergeCell ref="A8:H9"/>
  </mergeCells>
  <phoneticPr fontId="53" type="noConversion"/>
  <dataValidations count="2">
    <dataValidation type="list" allowBlank="1" showInputMessage="1" showErrorMessage="1" sqref="G13:G42" xr:uid="{53BFA33B-9355-49CB-B2EA-95AF702BC233}">
      <formula1>"hoch,mittel,gering"</formula1>
    </dataValidation>
    <dataValidation type="list" allowBlank="1" showInputMessage="1" showErrorMessage="1" sqref="E13:E42" xr:uid="{E16F87AC-BC45-4A9D-B1DB-08AADA205686}">
      <formula1>"Messung,Schätzung,Rechnung,Hochrechnung"</formula1>
    </dataValidation>
  </dataValidations>
  <hyperlinks>
    <hyperlink ref="H2:H3" location="Inhalt!A1" display="zurück zum Inhalt" xr:uid="{A28354B3-0829-4FE0-9819-910BBA3E4B5D}"/>
  </hyperlinks>
  <pageMargins left="0.7" right="0.7" top="0.78740157499999996" bottom="0.78740157499999996" header="0.3" footer="0.3"/>
  <pageSetup paperSize="9" orientation="portrait" horizontalDpi="300" verticalDpi="300"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pageSetUpPr fitToPage="1"/>
  </sheetPr>
  <dimension ref="A1:X221"/>
  <sheetViews>
    <sheetView showGridLines="0" tabSelected="1" zoomScale="115" zoomScaleNormal="115" zoomScaleSheetLayoutView="70" workbookViewId="0">
      <selection activeCell="N29" sqref="N29"/>
    </sheetView>
  </sheetViews>
  <sheetFormatPr baseColWidth="10" defaultColWidth="11.453125" defaultRowHeight="12.5" x14ac:dyDescent="0.25"/>
  <cols>
    <col min="1" max="1" width="12.1796875" customWidth="1"/>
    <col min="2" max="2" width="33.6328125" style="116" customWidth="1"/>
    <col min="3" max="3" width="45.36328125" customWidth="1"/>
    <col min="4" max="4" width="24.1796875" customWidth="1"/>
    <col min="5" max="5" width="25.1796875" customWidth="1"/>
    <col min="6" max="10" width="9.81640625" customWidth="1"/>
    <col min="11" max="11" width="9.1796875" customWidth="1"/>
    <col min="12" max="17" width="22.1796875" customWidth="1"/>
    <col min="18" max="18" width="17.54296875" customWidth="1"/>
    <col min="19" max="19" width="15.54296875" customWidth="1"/>
    <col min="20" max="20" width="17.81640625" customWidth="1"/>
  </cols>
  <sheetData>
    <row r="1" spans="1:24" ht="19.5" x14ac:dyDescent="0.25">
      <c r="B1" s="113"/>
      <c r="C1" s="17"/>
      <c r="D1" s="73"/>
      <c r="E1" s="73"/>
      <c r="F1" s="73"/>
      <c r="G1" s="73"/>
      <c r="H1" s="73"/>
      <c r="I1" s="73"/>
      <c r="J1" s="73"/>
      <c r="K1" s="73"/>
      <c r="L1" s="137"/>
      <c r="M1" s="137"/>
      <c r="N1" s="137"/>
      <c r="Q1" s="17"/>
      <c r="R1" s="17"/>
      <c r="S1" s="18"/>
    </row>
    <row r="2" spans="1:24" ht="27.75" customHeight="1" thickBot="1" x14ac:dyDescent="0.3">
      <c r="A2" s="450" t="s">
        <v>37</v>
      </c>
      <c r="B2" s="450"/>
      <c r="C2" s="450"/>
      <c r="D2" s="17"/>
      <c r="E2" s="17"/>
      <c r="F2" s="17"/>
      <c r="G2" s="17"/>
      <c r="H2" s="17"/>
      <c r="I2" s="17"/>
      <c r="J2" s="17"/>
      <c r="K2" s="17"/>
      <c r="L2" s="17"/>
      <c r="M2" s="17"/>
      <c r="N2" s="137"/>
      <c r="Q2" s="17"/>
      <c r="S2" s="18"/>
    </row>
    <row r="3" spans="1:24" ht="13.5" x14ac:dyDescent="0.25">
      <c r="B3" s="113"/>
      <c r="C3" s="17"/>
      <c r="D3" s="18"/>
      <c r="E3" s="18"/>
      <c r="F3" s="18"/>
      <c r="G3" s="18"/>
      <c r="H3" s="18"/>
      <c r="I3" s="18"/>
      <c r="J3" s="18"/>
      <c r="K3" s="18"/>
      <c r="L3" s="18"/>
      <c r="M3" s="18"/>
      <c r="Q3" s="454" t="s">
        <v>40</v>
      </c>
      <c r="S3" s="18"/>
    </row>
    <row r="4" spans="1:24" ht="15.5" thickBot="1" x14ac:dyDescent="0.3">
      <c r="A4" s="20" t="s">
        <v>9</v>
      </c>
      <c r="B4" s="114"/>
      <c r="C4" s="21">
        <f>Stammdaten!B15</f>
        <v>0</v>
      </c>
      <c r="D4" s="18"/>
      <c r="E4" s="18"/>
      <c r="F4" s="18"/>
      <c r="G4" s="18"/>
      <c r="H4" s="18"/>
      <c r="I4" s="18"/>
      <c r="J4" s="18"/>
      <c r="K4" s="18"/>
      <c r="L4" s="22"/>
      <c r="M4" s="22"/>
      <c r="N4" s="22"/>
      <c r="O4" s="18"/>
      <c r="Q4" s="455"/>
      <c r="R4" s="18"/>
      <c r="T4" s="27"/>
      <c r="U4" s="82"/>
      <c r="V4" s="82"/>
      <c r="W4" s="82"/>
      <c r="X4" s="82"/>
    </row>
    <row r="5" spans="1:24" ht="15" x14ac:dyDescent="0.25">
      <c r="A5" s="20" t="s">
        <v>239</v>
      </c>
      <c r="B5" s="114"/>
      <c r="C5" s="21">
        <f>Stammdaten!B21</f>
        <v>0</v>
      </c>
      <c r="D5" s="18"/>
      <c r="E5" s="18"/>
      <c r="F5" s="18"/>
      <c r="G5" s="18"/>
      <c r="H5" s="18"/>
      <c r="I5" s="18"/>
      <c r="J5" s="18"/>
      <c r="K5" s="18"/>
      <c r="L5" s="22"/>
      <c r="M5" s="22"/>
      <c r="N5" s="22"/>
      <c r="O5" s="17"/>
      <c r="P5" s="17"/>
      <c r="Q5" s="17"/>
      <c r="R5" s="30"/>
      <c r="S5" s="82"/>
      <c r="T5" s="82"/>
      <c r="U5" s="82"/>
      <c r="V5" s="82"/>
    </row>
    <row r="6" spans="1:24" ht="15.5" thickBot="1" x14ac:dyDescent="0.3">
      <c r="A6" s="44" t="s">
        <v>10</v>
      </c>
      <c r="B6" s="115"/>
      <c r="C6" s="24" t="str">
        <f>IF(Stammdaten!A10="","", Stammdaten!A10)</f>
        <v/>
      </c>
      <c r="D6" s="23"/>
      <c r="E6" s="23"/>
      <c r="F6" s="23"/>
      <c r="G6" s="23"/>
      <c r="H6" s="23"/>
      <c r="I6" s="23"/>
      <c r="J6" s="23"/>
      <c r="K6" s="23"/>
      <c r="L6" s="23"/>
      <c r="M6" s="23"/>
      <c r="N6" s="23"/>
      <c r="O6" s="23"/>
      <c r="P6" s="23"/>
      <c r="Q6" s="23"/>
      <c r="R6" s="30"/>
      <c r="S6" s="82"/>
      <c r="T6" s="82"/>
      <c r="U6" s="82"/>
      <c r="V6" s="82"/>
    </row>
    <row r="7" spans="1:24" ht="15" x14ac:dyDescent="0.25">
      <c r="R7" s="30"/>
      <c r="S7" s="82"/>
      <c r="T7" s="82"/>
      <c r="U7" s="82"/>
      <c r="V7" s="82"/>
    </row>
    <row r="8" spans="1:24" s="25" customFormat="1" ht="15" x14ac:dyDescent="0.25">
      <c r="A8" s="64" t="s">
        <v>116</v>
      </c>
      <c r="B8" s="396"/>
      <c r="C8" s="397"/>
      <c r="D8" s="398"/>
      <c r="E8" s="398"/>
      <c r="F8" s="398"/>
      <c r="G8" s="398"/>
      <c r="H8" s="398"/>
      <c r="I8" s="398"/>
      <c r="J8" s="398"/>
      <c r="K8" s="398"/>
      <c r="L8" s="398"/>
      <c r="M8" s="398"/>
      <c r="N8" s="398"/>
      <c r="O8" s="398"/>
      <c r="P8" s="398"/>
      <c r="Q8" s="399"/>
    </row>
    <row r="9" spans="1:24" s="25" customFormat="1" ht="61.25" customHeight="1" x14ac:dyDescent="0.25">
      <c r="A9" s="584" t="s">
        <v>315</v>
      </c>
      <c r="B9" s="585"/>
      <c r="C9" s="585"/>
      <c r="D9" s="585"/>
      <c r="E9" s="585"/>
      <c r="F9" s="585"/>
      <c r="G9" s="585"/>
      <c r="H9" s="585"/>
      <c r="I9" s="585"/>
      <c r="J9" s="585"/>
      <c r="K9" s="585"/>
      <c r="L9" s="585"/>
      <c r="M9" s="585"/>
      <c r="N9" s="585"/>
      <c r="O9" s="585"/>
      <c r="P9" s="585"/>
      <c r="Q9" s="586"/>
    </row>
    <row r="10" spans="1:24" ht="25" customHeight="1" thickBot="1" x14ac:dyDescent="0.3">
      <c r="A10" s="15"/>
      <c r="Q10" s="30"/>
      <c r="R10" s="82"/>
      <c r="S10" s="82"/>
      <c r="T10" s="82"/>
      <c r="U10" s="82"/>
    </row>
    <row r="11" spans="1:24" ht="25" customHeight="1" thickBot="1" x14ac:dyDescent="0.35">
      <c r="A11" s="117"/>
      <c r="B11" s="28"/>
      <c r="C11" s="28"/>
      <c r="D11" s="336"/>
      <c r="E11" s="317"/>
      <c r="F11" s="581" t="s">
        <v>240</v>
      </c>
      <c r="G11" s="582"/>
      <c r="H11" s="582"/>
      <c r="I11" s="582"/>
      <c r="J11" s="582"/>
      <c r="K11" s="583"/>
      <c r="L11" s="578" t="s">
        <v>241</v>
      </c>
      <c r="M11" s="579"/>
      <c r="N11" s="579"/>
      <c r="O11" s="579"/>
      <c r="P11" s="579"/>
      <c r="Q11" s="580"/>
    </row>
    <row r="12" spans="1:24" ht="28.5" customHeight="1" thickBot="1" x14ac:dyDescent="0.35">
      <c r="A12" s="254"/>
      <c r="B12" s="274" t="s">
        <v>86</v>
      </c>
      <c r="C12" s="275" t="s">
        <v>242</v>
      </c>
      <c r="D12" s="415" t="s">
        <v>243</v>
      </c>
      <c r="E12" s="316" t="s">
        <v>87</v>
      </c>
      <c r="F12" s="316">
        <v>2020</v>
      </c>
      <c r="G12" s="316">
        <v>2021</v>
      </c>
      <c r="H12" s="316">
        <v>2022</v>
      </c>
      <c r="I12" s="316">
        <v>2023</v>
      </c>
      <c r="J12" s="316">
        <v>2024</v>
      </c>
      <c r="K12" s="316">
        <v>2025</v>
      </c>
      <c r="L12" s="276">
        <f>Stammdaten!D30</f>
        <v>2020</v>
      </c>
      <c r="M12" s="277">
        <f t="shared" ref="M12:Q12" si="0">L12+1</f>
        <v>2021</v>
      </c>
      <c r="N12" s="277">
        <f t="shared" si="0"/>
        <v>2022</v>
      </c>
      <c r="O12" s="277">
        <f t="shared" si="0"/>
        <v>2023</v>
      </c>
      <c r="P12" s="277">
        <f t="shared" si="0"/>
        <v>2024</v>
      </c>
      <c r="Q12" s="278">
        <f t="shared" si="0"/>
        <v>2025</v>
      </c>
    </row>
    <row r="13" spans="1:24" ht="19.25" customHeight="1" x14ac:dyDescent="0.25">
      <c r="A13" s="573" t="s">
        <v>221</v>
      </c>
      <c r="B13" s="575" t="s">
        <v>99</v>
      </c>
      <c r="C13" s="176" t="s">
        <v>91</v>
      </c>
      <c r="D13" s="176"/>
      <c r="E13" s="176" t="s">
        <v>92</v>
      </c>
      <c r="F13" s="337">
        <f>IF(_xlfn.MAXIFS(Emissionsfaktoren!$B$24:$B$498,Emissionsfaktoren!$B$24:$B$498,"&lt;="&amp;'THG-Bilanz'!F$12,Emissionsfaktoren!$A$24:$A$498,'THG-Bilanz'!$D13,Emissionsfaktoren!$C$24:$C$498,'THG-Bilanz'!$E13)&gt;0,_xlfn.MAXIFS(Emissionsfaktoren!$B$24:$B$498,Emissionsfaktoren!$B$24:$B$498,"&lt;="&amp;'THG-Bilanz'!F$12,Emissionsfaktoren!$A$24:$A$498,'THG-Bilanz'!$D13,Emissionsfaktoren!$C$24:$C$498,'THG-Bilanz'!$E13),_xlfn.MINIFS(Emissionsfaktoren!$B$24:$B$498,Emissionsfaktoren!$A$24:$A$498,'THG-Bilanz'!$D13,Emissionsfaktoren!$C$24:$C$498,'THG-Bilanz'!$E13))</f>
        <v>0</v>
      </c>
      <c r="G13" s="337">
        <f>IF(_xlfn.MAXIFS(Emissionsfaktoren!$B$24:$B$498,Emissionsfaktoren!$B$24:$B$498,"&lt;="&amp;'THG-Bilanz'!G$12,Emissionsfaktoren!$A$24:$A$498,'THG-Bilanz'!$D13,Emissionsfaktoren!$C$24:$C$498,'THG-Bilanz'!$E13)&gt;0,_xlfn.MAXIFS(Emissionsfaktoren!$B$24:$B$498,Emissionsfaktoren!$B$24:$B$498,"&lt;="&amp;'THG-Bilanz'!G$12,Emissionsfaktoren!$A$24:$A$498,'THG-Bilanz'!$D13,Emissionsfaktoren!$C$24:$C$498,'THG-Bilanz'!$E13),_xlfn.MINIFS(Emissionsfaktoren!$B$24:$B$498,Emissionsfaktoren!$A$24:$A$498,'THG-Bilanz'!$D13,Emissionsfaktoren!$C$24:$C$498,'THG-Bilanz'!$E13))</f>
        <v>0</v>
      </c>
      <c r="H13" s="337">
        <f>IF(_xlfn.MAXIFS(Emissionsfaktoren!$B$24:$B$498,Emissionsfaktoren!$B$24:$B$498,"&lt;="&amp;'THG-Bilanz'!H$12,Emissionsfaktoren!$A$24:$A$498,'THG-Bilanz'!$D13,Emissionsfaktoren!$C$24:$C$498,'THG-Bilanz'!$E13)&gt;0,_xlfn.MAXIFS(Emissionsfaktoren!$B$24:$B$498,Emissionsfaktoren!$B$24:$B$498,"&lt;="&amp;'THG-Bilanz'!H$12,Emissionsfaktoren!$A$24:$A$498,'THG-Bilanz'!$D13,Emissionsfaktoren!$C$24:$C$498,'THG-Bilanz'!$E13),_xlfn.MINIFS(Emissionsfaktoren!$B$24:$B$498,Emissionsfaktoren!$A$24:$A$498,'THG-Bilanz'!$D13,Emissionsfaktoren!$C$24:$C$498,'THG-Bilanz'!$E13))</f>
        <v>0</v>
      </c>
      <c r="I13" s="337">
        <f>IF(_xlfn.MAXIFS(Emissionsfaktoren!$B$24:$B$498,Emissionsfaktoren!$B$24:$B$498,"&lt;="&amp;'THG-Bilanz'!I$12,Emissionsfaktoren!$A$24:$A$498,'THG-Bilanz'!$D13,Emissionsfaktoren!$C$24:$C$498,'THG-Bilanz'!$E13)&gt;0,_xlfn.MAXIFS(Emissionsfaktoren!$B$24:$B$498,Emissionsfaktoren!$B$24:$B$498,"&lt;="&amp;'THG-Bilanz'!I$12,Emissionsfaktoren!$A$24:$A$498,'THG-Bilanz'!$D13,Emissionsfaktoren!$C$24:$C$498,'THG-Bilanz'!$E13),_xlfn.MINIFS(Emissionsfaktoren!$B$24:$B$498,Emissionsfaktoren!$A$24:$A$498,'THG-Bilanz'!$D13,Emissionsfaktoren!$C$24:$C$498,'THG-Bilanz'!$E13))</f>
        <v>0</v>
      </c>
      <c r="J13" s="337">
        <f>IF(_xlfn.MAXIFS(Emissionsfaktoren!$B$24:$B$498,Emissionsfaktoren!$B$24:$B$498,"&lt;="&amp;'THG-Bilanz'!J$12,Emissionsfaktoren!$A$24:$A$498,'THG-Bilanz'!$D13,Emissionsfaktoren!$C$24:$C$498,'THG-Bilanz'!$E13)&gt;0,_xlfn.MAXIFS(Emissionsfaktoren!$B$24:$B$498,Emissionsfaktoren!$B$24:$B$498,"&lt;="&amp;'THG-Bilanz'!J$12,Emissionsfaktoren!$A$24:$A$498,'THG-Bilanz'!$D13,Emissionsfaktoren!$C$24:$C$498,'THG-Bilanz'!$E13),_xlfn.MINIFS(Emissionsfaktoren!$B$24:$B$498,Emissionsfaktoren!$A$24:$A$498,'THG-Bilanz'!$D13,Emissionsfaktoren!$C$24:$C$498,'THG-Bilanz'!$E13))</f>
        <v>0</v>
      </c>
      <c r="K13" s="337">
        <f>IF(_xlfn.MAXIFS(Emissionsfaktoren!$B$24:$B$498,Emissionsfaktoren!$B$24:$B$498,"&lt;="&amp;'THG-Bilanz'!K$12,Emissionsfaktoren!$A$24:$A$498,'THG-Bilanz'!$D13,Emissionsfaktoren!$C$24:$C$498,'THG-Bilanz'!$E13)&gt;0,_xlfn.MAXIFS(Emissionsfaktoren!$B$24:$B$498,Emissionsfaktoren!$B$24:$B$498,"&lt;="&amp;'THG-Bilanz'!K$12,Emissionsfaktoren!$A$24:$A$498,'THG-Bilanz'!$D13,Emissionsfaktoren!$C$24:$C$498,'THG-Bilanz'!$E13),_xlfn.MINIFS(Emissionsfaktoren!$B$24:$B$498,Emissionsfaktoren!$A$24:$A$498,'THG-Bilanz'!$D13,Emissionsfaktoren!$C$24:$C$498,'THG-Bilanz'!$E13))</f>
        <v>0</v>
      </c>
      <c r="L13" s="281" t="str" cm="1">
        <f t="array" ref="L13">IF(F13=0,"",(IFERROR(VLOOKUP($D13&amp;F13&amp;$E13,CHOOSE({1,2},Emissionsfaktoren!$A$24:$A$498&amp;Emissionsfaktoren!$B$24:$B$498&amp;Emissionsfaktoren!$C$24:$C$498,Emissionsfaktoren!$E$24:$E$498),2,0),"")*Energie!C14))</f>
        <v/>
      </c>
      <c r="M13" s="281" t="str" cm="1">
        <f t="array" ref="M13">IF(G13=0,"",(IFERROR(VLOOKUP($D13&amp;G13&amp;$E13,CHOOSE({1,2},Emissionsfaktoren!$A$24:$A$498&amp;Emissionsfaktoren!$B$24:$B$498&amp;Emissionsfaktoren!$C$24:$C$498,Emissionsfaktoren!$E$24:$E$498),2,0),"")*Energie!D14))</f>
        <v/>
      </c>
      <c r="N13" s="281" t="str" cm="1">
        <f t="array" ref="N13">IF(H13=0,"",(IFERROR(VLOOKUP($D13&amp;H13&amp;$E13,CHOOSE({1,2},Emissionsfaktoren!$A$24:$A$498&amp;Emissionsfaktoren!$B$24:$B$498&amp;Emissionsfaktoren!$C$24:$C$498,Emissionsfaktoren!$E$24:$E$498),2,0),"")*Energie!E14))</f>
        <v/>
      </c>
      <c r="O13" s="281" t="str" cm="1">
        <f t="array" ref="O13">IF(I13=0,"",(IFERROR(VLOOKUP($D13&amp;I13&amp;$E13,CHOOSE({1,2},Emissionsfaktoren!$A$24:$A$498&amp;Emissionsfaktoren!$B$24:$B$498&amp;Emissionsfaktoren!$C$24:$C$498,Emissionsfaktoren!$E$24:$E$498),2,0),"")*Energie!F14))</f>
        <v/>
      </c>
      <c r="P13" s="281" t="str" cm="1">
        <f t="array" ref="P13">IF(J13=0,"",(IFERROR(VLOOKUP($D13&amp;J13&amp;$E13,CHOOSE({1,2},Emissionsfaktoren!$A$24:$A$498&amp;Emissionsfaktoren!$B$24:$B$498&amp;Emissionsfaktoren!$C$24:$C$498,Emissionsfaktoren!$E$24:$E$498),2,0),"")*Energie!G14))</f>
        <v/>
      </c>
      <c r="Q13" s="282" t="str" cm="1">
        <f t="array" ref="Q13">IF(K13=0,"",(IFERROR(VLOOKUP($D13&amp;K13&amp;$E13,CHOOSE({1,2},Emissionsfaktoren!$A$24:$A$498&amp;Emissionsfaktoren!$B$24:$B$498&amp;Emissionsfaktoren!$C$24:$C$498,Emissionsfaktoren!$E$24:$E$498),2,0),"")*Energie!H14))</f>
        <v/>
      </c>
      <c r="R13" s="30"/>
      <c r="S13" s="82"/>
    </row>
    <row r="14" spans="1:24" ht="19.25" customHeight="1" x14ac:dyDescent="0.25">
      <c r="A14" s="574"/>
      <c r="B14" s="576"/>
      <c r="C14" s="108" t="s">
        <v>100</v>
      </c>
      <c r="D14" s="108"/>
      <c r="E14" s="108" t="s">
        <v>92</v>
      </c>
      <c r="F14" s="339">
        <f>IF(_xlfn.MAXIFS(Emissionsfaktoren!$B$24:$B$498,Emissionsfaktoren!$B$24:$B$498,"&lt;="&amp;'THG-Bilanz'!F$12,Emissionsfaktoren!$A$24:$A$498,'THG-Bilanz'!$D14,Emissionsfaktoren!$C$24:$C$498,'THG-Bilanz'!$E14)&gt;0,_xlfn.MAXIFS(Emissionsfaktoren!$B$24:$B$498,Emissionsfaktoren!$B$24:$B$498,"&lt;="&amp;'THG-Bilanz'!F$12,Emissionsfaktoren!$A$24:$A$498,'THG-Bilanz'!$D14,Emissionsfaktoren!$C$24:$C$498,'THG-Bilanz'!$E14),_xlfn.MINIFS(Emissionsfaktoren!$B$24:$B$498,Emissionsfaktoren!$A$24:$A$498,'THG-Bilanz'!$D14,Emissionsfaktoren!$C$24:$C$498,'THG-Bilanz'!$E14))</f>
        <v>0</v>
      </c>
      <c r="G14" s="339">
        <f>IF(_xlfn.MAXIFS(Emissionsfaktoren!$B$24:$B$498,Emissionsfaktoren!$B$24:$B$498,"&lt;="&amp;'THG-Bilanz'!G$12,Emissionsfaktoren!$A$24:$A$498,'THG-Bilanz'!$D14,Emissionsfaktoren!$C$24:$C$498,'THG-Bilanz'!$E14)&gt;0,_xlfn.MAXIFS(Emissionsfaktoren!$B$24:$B$498,Emissionsfaktoren!$B$24:$B$498,"&lt;="&amp;'THG-Bilanz'!G$12,Emissionsfaktoren!$A$24:$A$498,'THG-Bilanz'!$D14,Emissionsfaktoren!$C$24:$C$498,'THG-Bilanz'!$E14),_xlfn.MINIFS(Emissionsfaktoren!$B$24:$B$498,Emissionsfaktoren!$A$24:$A$498,'THG-Bilanz'!$D14,Emissionsfaktoren!$C$24:$C$498,'THG-Bilanz'!$E14))</f>
        <v>0</v>
      </c>
      <c r="H14" s="339">
        <f>IF(_xlfn.MAXIFS(Emissionsfaktoren!$B$24:$B$498,Emissionsfaktoren!$B$24:$B$498,"&lt;="&amp;'THG-Bilanz'!H$12,Emissionsfaktoren!$A$24:$A$498,'THG-Bilanz'!$D14,Emissionsfaktoren!$C$24:$C$498,'THG-Bilanz'!$E14)&gt;0,_xlfn.MAXIFS(Emissionsfaktoren!$B$24:$B$498,Emissionsfaktoren!$B$24:$B$498,"&lt;="&amp;'THG-Bilanz'!H$12,Emissionsfaktoren!$A$24:$A$498,'THG-Bilanz'!$D14,Emissionsfaktoren!$C$24:$C$498,'THG-Bilanz'!$E14),_xlfn.MINIFS(Emissionsfaktoren!$B$24:$B$498,Emissionsfaktoren!$A$24:$A$498,'THG-Bilanz'!$D14,Emissionsfaktoren!$C$24:$C$498,'THG-Bilanz'!$E14))</f>
        <v>0</v>
      </c>
      <c r="I14" s="339">
        <f>IF(_xlfn.MAXIFS(Emissionsfaktoren!$B$24:$B$498,Emissionsfaktoren!$B$24:$B$498,"&lt;="&amp;'THG-Bilanz'!I$12,Emissionsfaktoren!$A$24:$A$498,'THG-Bilanz'!$D14,Emissionsfaktoren!$C$24:$C$498,'THG-Bilanz'!$E14)&gt;0,_xlfn.MAXIFS(Emissionsfaktoren!$B$24:$B$498,Emissionsfaktoren!$B$24:$B$498,"&lt;="&amp;'THG-Bilanz'!I$12,Emissionsfaktoren!$A$24:$A$498,'THG-Bilanz'!$D14,Emissionsfaktoren!$C$24:$C$498,'THG-Bilanz'!$E14),_xlfn.MINIFS(Emissionsfaktoren!$B$24:$B$498,Emissionsfaktoren!$A$24:$A$498,'THG-Bilanz'!$D14,Emissionsfaktoren!$C$24:$C$498,'THG-Bilanz'!$E14))</f>
        <v>0</v>
      </c>
      <c r="J14" s="339">
        <f>IF(_xlfn.MAXIFS(Emissionsfaktoren!$B$24:$B$498,Emissionsfaktoren!$B$24:$B$498,"&lt;="&amp;'THG-Bilanz'!J$12,Emissionsfaktoren!$A$24:$A$498,'THG-Bilanz'!$D14,Emissionsfaktoren!$C$24:$C$498,'THG-Bilanz'!$E14)&gt;0,_xlfn.MAXIFS(Emissionsfaktoren!$B$24:$B$498,Emissionsfaktoren!$B$24:$B$498,"&lt;="&amp;'THG-Bilanz'!J$12,Emissionsfaktoren!$A$24:$A$498,'THG-Bilanz'!$D14,Emissionsfaktoren!$C$24:$C$498,'THG-Bilanz'!$E14),_xlfn.MINIFS(Emissionsfaktoren!$B$24:$B$498,Emissionsfaktoren!$A$24:$A$498,'THG-Bilanz'!$D14,Emissionsfaktoren!$C$24:$C$498,'THG-Bilanz'!$E14))</f>
        <v>0</v>
      </c>
      <c r="K14" s="339">
        <f>IF(_xlfn.MAXIFS(Emissionsfaktoren!$B$24:$B$498,Emissionsfaktoren!$B$24:$B$498,"&lt;="&amp;'THG-Bilanz'!K$12,Emissionsfaktoren!$A$24:$A$498,'THG-Bilanz'!$D14,Emissionsfaktoren!$C$24:$C$498,'THG-Bilanz'!$E14)&gt;0,_xlfn.MAXIFS(Emissionsfaktoren!$B$24:$B$498,Emissionsfaktoren!$B$24:$B$498,"&lt;="&amp;'THG-Bilanz'!K$12,Emissionsfaktoren!$A$24:$A$498,'THG-Bilanz'!$D14,Emissionsfaktoren!$C$24:$C$498,'THG-Bilanz'!$E14),_xlfn.MINIFS(Emissionsfaktoren!$B$24:$B$498,Emissionsfaktoren!$A$24:$A$498,'THG-Bilanz'!$D14,Emissionsfaktoren!$C$24:$C$498,'THG-Bilanz'!$E14))</f>
        <v>0</v>
      </c>
      <c r="L14" s="283" t="str" cm="1">
        <f t="array" ref="L14">IF(F14=0,"",(IFERROR(VLOOKUP($D14&amp;F14&amp;$E14,CHOOSE({1,2},Emissionsfaktoren!$A$24:$A$498&amp;Emissionsfaktoren!$B$24:$B$498&amp;Emissionsfaktoren!$C$24:$C$498,Emissionsfaktoren!$E$24:$E$498),2,0),"")*Energie!C15))</f>
        <v/>
      </c>
      <c r="M14" s="283" t="str" cm="1">
        <f t="array" ref="M14">IF(G14=0,"",(IFERROR(VLOOKUP($D14&amp;G14&amp;$E14,CHOOSE({1,2},Emissionsfaktoren!$A$24:$A$498&amp;Emissionsfaktoren!$B$24:$B$498&amp;Emissionsfaktoren!$C$24:$C$498,Emissionsfaktoren!$E$24:$E$498),2,0),"")*Energie!D15))</f>
        <v/>
      </c>
      <c r="N14" s="283" t="str" cm="1">
        <f t="array" ref="N14">IF(H14=0,"",(IFERROR(VLOOKUP($D14&amp;H14&amp;$E14,CHOOSE({1,2},Emissionsfaktoren!$A$24:$A$498&amp;Emissionsfaktoren!$B$24:$B$498&amp;Emissionsfaktoren!$C$24:$C$498,Emissionsfaktoren!$E$24:$E$498),2,0),"")*Energie!E15))</f>
        <v/>
      </c>
      <c r="O14" s="283" t="str" cm="1">
        <f t="array" ref="O14">IF(I14=0,"",(IFERROR(VLOOKUP($D14&amp;I14&amp;$E14,CHOOSE({1,2},Emissionsfaktoren!$A$24:$A$498&amp;Emissionsfaktoren!$B$24:$B$498&amp;Emissionsfaktoren!$C$24:$C$498,Emissionsfaktoren!$E$24:$E$498),2,0),"")*Energie!F15))</f>
        <v/>
      </c>
      <c r="P14" s="283" t="str" cm="1">
        <f t="array" ref="P14">IF(J14=0,"",(IFERROR(VLOOKUP($D14&amp;J14&amp;$E14,CHOOSE({1,2},Emissionsfaktoren!$A$24:$A$498&amp;Emissionsfaktoren!$B$24:$B$498&amp;Emissionsfaktoren!$C$24:$C$498,Emissionsfaktoren!$E$24:$E$498),2,0),"")*Energie!G15))</f>
        <v/>
      </c>
      <c r="Q14" s="284" t="str" cm="1">
        <f t="array" ref="Q14">IF(K14=0,"",(IFERROR(VLOOKUP($D14&amp;K14&amp;$E14,CHOOSE({1,2},Emissionsfaktoren!$A$24:$A$498&amp;Emissionsfaktoren!$B$24:$B$498&amp;Emissionsfaktoren!$C$24:$C$498,Emissionsfaktoren!$E$24:$E$498),2,0),"")*Energie!H15))</f>
        <v/>
      </c>
      <c r="R14" s="30"/>
      <c r="S14" s="82"/>
    </row>
    <row r="15" spans="1:24" ht="17.5" thickBot="1" x14ac:dyDescent="0.3">
      <c r="A15" s="574"/>
      <c r="B15" s="577"/>
      <c r="C15" s="112" t="s">
        <v>244</v>
      </c>
      <c r="D15" s="112"/>
      <c r="E15" s="112" t="s">
        <v>92</v>
      </c>
      <c r="F15" s="340">
        <f>IF(_xlfn.MAXIFS(Emissionsfaktoren!$B$24:$B$498,Emissionsfaktoren!$B$24:$B$498,"&lt;="&amp;'THG-Bilanz'!F$12,Emissionsfaktoren!$A$24:$A$498,'THG-Bilanz'!$D15,Emissionsfaktoren!$C$24:$C$498,'THG-Bilanz'!$E15)&gt;0,_xlfn.MAXIFS(Emissionsfaktoren!$B$24:$B$498,Emissionsfaktoren!$B$24:$B$498,"&lt;="&amp;'THG-Bilanz'!F$12,Emissionsfaktoren!$A$24:$A$498,'THG-Bilanz'!$D15,Emissionsfaktoren!$C$24:$C$498,'THG-Bilanz'!$E15),_xlfn.MINIFS(Emissionsfaktoren!$B$24:$B$498,Emissionsfaktoren!$A$24:$A$498,'THG-Bilanz'!$D15,Emissionsfaktoren!$C$24:$C$498,'THG-Bilanz'!$E15))</f>
        <v>0</v>
      </c>
      <c r="G15" s="340">
        <f>IF(_xlfn.MAXIFS(Emissionsfaktoren!$B$24:$B$498,Emissionsfaktoren!$B$24:$B$498,"&lt;="&amp;'THG-Bilanz'!G$12,Emissionsfaktoren!$A$24:$A$498,'THG-Bilanz'!$D15,Emissionsfaktoren!$C$24:$C$498,'THG-Bilanz'!$E15)&gt;0,_xlfn.MAXIFS(Emissionsfaktoren!$B$24:$B$498,Emissionsfaktoren!$B$24:$B$498,"&lt;="&amp;'THG-Bilanz'!G$12,Emissionsfaktoren!$A$24:$A$498,'THG-Bilanz'!$D15,Emissionsfaktoren!$C$24:$C$498,'THG-Bilanz'!$E15),_xlfn.MINIFS(Emissionsfaktoren!$B$24:$B$498,Emissionsfaktoren!$A$24:$A$498,'THG-Bilanz'!$D15,Emissionsfaktoren!$C$24:$C$498,'THG-Bilanz'!$E15))</f>
        <v>0</v>
      </c>
      <c r="H15" s="340">
        <f>IF(_xlfn.MAXIFS(Emissionsfaktoren!$B$24:$B$498,Emissionsfaktoren!$B$24:$B$498,"&lt;="&amp;'THG-Bilanz'!H$12,Emissionsfaktoren!$A$24:$A$498,'THG-Bilanz'!$D15,Emissionsfaktoren!$C$24:$C$498,'THG-Bilanz'!$E15)&gt;0,_xlfn.MAXIFS(Emissionsfaktoren!$B$24:$B$498,Emissionsfaktoren!$B$24:$B$498,"&lt;="&amp;'THG-Bilanz'!H$12,Emissionsfaktoren!$A$24:$A$498,'THG-Bilanz'!$D15,Emissionsfaktoren!$C$24:$C$498,'THG-Bilanz'!$E15),_xlfn.MINIFS(Emissionsfaktoren!$B$24:$B$498,Emissionsfaktoren!$A$24:$A$498,'THG-Bilanz'!$D15,Emissionsfaktoren!$C$24:$C$498,'THG-Bilanz'!$E15))</f>
        <v>0</v>
      </c>
      <c r="I15" s="340">
        <f>IF(_xlfn.MAXIFS(Emissionsfaktoren!$B$24:$B$498,Emissionsfaktoren!$B$24:$B$498,"&lt;="&amp;'THG-Bilanz'!I$12,Emissionsfaktoren!$A$24:$A$498,'THG-Bilanz'!$D15,Emissionsfaktoren!$C$24:$C$498,'THG-Bilanz'!$E15)&gt;0,_xlfn.MAXIFS(Emissionsfaktoren!$B$24:$B$498,Emissionsfaktoren!$B$24:$B$498,"&lt;="&amp;'THG-Bilanz'!I$12,Emissionsfaktoren!$A$24:$A$498,'THG-Bilanz'!$D15,Emissionsfaktoren!$C$24:$C$498,'THG-Bilanz'!$E15),_xlfn.MINIFS(Emissionsfaktoren!$B$24:$B$498,Emissionsfaktoren!$A$24:$A$498,'THG-Bilanz'!$D15,Emissionsfaktoren!$C$24:$C$498,'THG-Bilanz'!$E15))</f>
        <v>0</v>
      </c>
      <c r="J15" s="340">
        <f>IF(_xlfn.MAXIFS(Emissionsfaktoren!$B$24:$B$498,Emissionsfaktoren!$B$24:$B$498,"&lt;="&amp;'THG-Bilanz'!J$12,Emissionsfaktoren!$A$24:$A$498,'THG-Bilanz'!$D15,Emissionsfaktoren!$C$24:$C$498,'THG-Bilanz'!$E15)&gt;0,_xlfn.MAXIFS(Emissionsfaktoren!$B$24:$B$498,Emissionsfaktoren!$B$24:$B$498,"&lt;="&amp;'THG-Bilanz'!J$12,Emissionsfaktoren!$A$24:$A$498,'THG-Bilanz'!$D15,Emissionsfaktoren!$C$24:$C$498,'THG-Bilanz'!$E15),_xlfn.MINIFS(Emissionsfaktoren!$B$24:$B$498,Emissionsfaktoren!$A$24:$A$498,'THG-Bilanz'!$D15,Emissionsfaktoren!$C$24:$C$498,'THG-Bilanz'!$E15))</f>
        <v>0</v>
      </c>
      <c r="K15" s="340">
        <f>IF(_xlfn.MAXIFS(Emissionsfaktoren!$B$24:$B$498,Emissionsfaktoren!$B$24:$B$498,"&lt;="&amp;'THG-Bilanz'!K$12,Emissionsfaktoren!$A$24:$A$498,'THG-Bilanz'!$D15,Emissionsfaktoren!$C$24:$C$498,'THG-Bilanz'!$E15)&gt;0,_xlfn.MAXIFS(Emissionsfaktoren!$B$24:$B$498,Emissionsfaktoren!$B$24:$B$498,"&lt;="&amp;'THG-Bilanz'!K$12,Emissionsfaktoren!$A$24:$A$498,'THG-Bilanz'!$D15,Emissionsfaktoren!$C$24:$C$498,'THG-Bilanz'!$E15),_xlfn.MINIFS(Emissionsfaktoren!$B$24:$B$498,Emissionsfaktoren!$A$24:$A$498,'THG-Bilanz'!$D15,Emissionsfaktoren!$C$24:$C$498,'THG-Bilanz'!$E15))</f>
        <v>0</v>
      </c>
      <c r="L15" s="417"/>
      <c r="M15" s="417"/>
      <c r="N15" s="417"/>
      <c r="O15" s="417"/>
      <c r="P15" s="417"/>
      <c r="Q15" s="418"/>
      <c r="R15" s="30"/>
      <c r="S15" s="82"/>
    </row>
    <row r="16" spans="1:24" ht="19.25" customHeight="1" x14ac:dyDescent="0.25">
      <c r="A16" s="574"/>
      <c r="B16" s="575" t="s">
        <v>103</v>
      </c>
      <c r="C16" s="176" t="s">
        <v>91</v>
      </c>
      <c r="D16" s="176"/>
      <c r="E16" s="176" t="s">
        <v>92</v>
      </c>
      <c r="F16" s="337">
        <f>IF(_xlfn.MAXIFS(Emissionsfaktoren!$B$24:$B$498,Emissionsfaktoren!$B$24:$B$498,"&lt;="&amp;'THG-Bilanz'!F$12,Emissionsfaktoren!$A$24:$A$498,'THG-Bilanz'!$D16,Emissionsfaktoren!$C$24:$C$498,'THG-Bilanz'!$E16)&gt;0,_xlfn.MAXIFS(Emissionsfaktoren!$B$24:$B$498,Emissionsfaktoren!$B$24:$B$498,"&lt;="&amp;'THG-Bilanz'!F$12,Emissionsfaktoren!$A$24:$A$498,'THG-Bilanz'!$D16,Emissionsfaktoren!$C$24:$C$498,'THG-Bilanz'!$E16),_xlfn.MINIFS(Emissionsfaktoren!$B$24:$B$498,Emissionsfaktoren!$A$24:$A$498,'THG-Bilanz'!$D16,Emissionsfaktoren!$C$24:$C$498,'THG-Bilanz'!$E16))</f>
        <v>0</v>
      </c>
      <c r="G16" s="337">
        <f>IF(_xlfn.MAXIFS(Emissionsfaktoren!$B$24:$B$498,Emissionsfaktoren!$B$24:$B$498,"&lt;="&amp;'THG-Bilanz'!G$12,Emissionsfaktoren!$A$24:$A$498,'THG-Bilanz'!$D16,Emissionsfaktoren!$C$24:$C$498,'THG-Bilanz'!$E16)&gt;0,_xlfn.MAXIFS(Emissionsfaktoren!$B$24:$B$498,Emissionsfaktoren!$B$24:$B$498,"&lt;="&amp;'THG-Bilanz'!G$12,Emissionsfaktoren!$A$24:$A$498,'THG-Bilanz'!$D16,Emissionsfaktoren!$C$24:$C$498,'THG-Bilanz'!$E16),_xlfn.MINIFS(Emissionsfaktoren!$B$24:$B$498,Emissionsfaktoren!$A$24:$A$498,'THG-Bilanz'!$D16,Emissionsfaktoren!$C$24:$C$498,'THG-Bilanz'!$E16))</f>
        <v>0</v>
      </c>
      <c r="H16" s="337">
        <f>IF(_xlfn.MAXIFS(Emissionsfaktoren!$B$24:$B$498,Emissionsfaktoren!$B$24:$B$498,"&lt;="&amp;'THG-Bilanz'!H$12,Emissionsfaktoren!$A$24:$A$498,'THG-Bilanz'!$D16,Emissionsfaktoren!$C$24:$C$498,'THG-Bilanz'!$E16)&gt;0,_xlfn.MAXIFS(Emissionsfaktoren!$B$24:$B$498,Emissionsfaktoren!$B$24:$B$498,"&lt;="&amp;'THG-Bilanz'!H$12,Emissionsfaktoren!$A$24:$A$498,'THG-Bilanz'!$D16,Emissionsfaktoren!$C$24:$C$498,'THG-Bilanz'!$E16),_xlfn.MINIFS(Emissionsfaktoren!$B$24:$B$498,Emissionsfaktoren!$A$24:$A$498,'THG-Bilanz'!$D16,Emissionsfaktoren!$C$24:$C$498,'THG-Bilanz'!$E16))</f>
        <v>0</v>
      </c>
      <c r="I16" s="337">
        <f>IF(_xlfn.MAXIFS(Emissionsfaktoren!$B$24:$B$498,Emissionsfaktoren!$B$24:$B$498,"&lt;="&amp;'THG-Bilanz'!I$12,Emissionsfaktoren!$A$24:$A$498,'THG-Bilanz'!$D16,Emissionsfaktoren!$C$24:$C$498,'THG-Bilanz'!$E16)&gt;0,_xlfn.MAXIFS(Emissionsfaktoren!$B$24:$B$498,Emissionsfaktoren!$B$24:$B$498,"&lt;="&amp;'THG-Bilanz'!I$12,Emissionsfaktoren!$A$24:$A$498,'THG-Bilanz'!$D16,Emissionsfaktoren!$C$24:$C$498,'THG-Bilanz'!$E16),_xlfn.MINIFS(Emissionsfaktoren!$B$24:$B$498,Emissionsfaktoren!$A$24:$A$498,'THG-Bilanz'!$D16,Emissionsfaktoren!$C$24:$C$498,'THG-Bilanz'!$E16))</f>
        <v>0</v>
      </c>
      <c r="J16" s="337">
        <f>IF(_xlfn.MAXIFS(Emissionsfaktoren!$B$24:$B$498,Emissionsfaktoren!$B$24:$B$498,"&lt;="&amp;'THG-Bilanz'!J$12,Emissionsfaktoren!$A$24:$A$498,'THG-Bilanz'!$D16,Emissionsfaktoren!$C$24:$C$498,'THG-Bilanz'!$E16)&gt;0,_xlfn.MAXIFS(Emissionsfaktoren!$B$24:$B$498,Emissionsfaktoren!$B$24:$B$498,"&lt;="&amp;'THG-Bilanz'!J$12,Emissionsfaktoren!$A$24:$A$498,'THG-Bilanz'!$D16,Emissionsfaktoren!$C$24:$C$498,'THG-Bilanz'!$E16),_xlfn.MINIFS(Emissionsfaktoren!$B$24:$B$498,Emissionsfaktoren!$A$24:$A$498,'THG-Bilanz'!$D16,Emissionsfaktoren!$C$24:$C$498,'THG-Bilanz'!$E16))</f>
        <v>0</v>
      </c>
      <c r="K16" s="337">
        <f>IF(_xlfn.MAXIFS(Emissionsfaktoren!$B$24:$B$498,Emissionsfaktoren!$B$24:$B$498,"&lt;="&amp;'THG-Bilanz'!K$12,Emissionsfaktoren!$A$24:$A$498,'THG-Bilanz'!$D16,Emissionsfaktoren!$C$24:$C$498,'THG-Bilanz'!$E16)&gt;0,_xlfn.MAXIFS(Emissionsfaktoren!$B$24:$B$498,Emissionsfaktoren!$B$24:$B$498,"&lt;="&amp;'THG-Bilanz'!K$12,Emissionsfaktoren!$A$24:$A$498,'THG-Bilanz'!$D16,Emissionsfaktoren!$C$24:$C$498,'THG-Bilanz'!$E16),_xlfn.MINIFS(Emissionsfaktoren!$B$24:$B$498,Emissionsfaktoren!$A$24:$A$498,'THG-Bilanz'!$D16,Emissionsfaktoren!$C$24:$C$498,'THG-Bilanz'!$E16))</f>
        <v>0</v>
      </c>
      <c r="L16" s="281" t="str" cm="1">
        <f t="array" ref="L16">IF(F16=0,"",(IFERROR(VLOOKUP($D16&amp;F16&amp;$E16,CHOOSE({1,2},Emissionsfaktoren!$A$24:$A$498&amp;Emissionsfaktoren!$B$24:$B$498&amp;Emissionsfaktoren!$C$24:$C$498,Emissionsfaktoren!$E$24:$E$498),2,0),"")*Energie!C19))</f>
        <v/>
      </c>
      <c r="M16" s="281" t="str" cm="1">
        <f t="array" ref="M16">IF(G16=0,"",(IFERROR(VLOOKUP($D16&amp;G16&amp;$E16,CHOOSE({1,2},Emissionsfaktoren!$A$24:$A$498&amp;Emissionsfaktoren!$B$24:$B$498&amp;Emissionsfaktoren!$C$24:$C$498,Emissionsfaktoren!$E$24:$E$498),2,0),"")*Energie!D19))</f>
        <v/>
      </c>
      <c r="N16" s="281" t="str" cm="1">
        <f t="array" ref="N16">IF(H16=0,"",(IFERROR(VLOOKUP($D16&amp;H16&amp;$E16,CHOOSE({1,2},Emissionsfaktoren!$A$24:$A$498&amp;Emissionsfaktoren!$B$24:$B$498&amp;Emissionsfaktoren!$C$24:$C$498,Emissionsfaktoren!$E$24:$E$498),2,0),"")*Energie!E19))</f>
        <v/>
      </c>
      <c r="O16" s="281" t="str" cm="1">
        <f t="array" ref="O16">IF(I16=0,"",(IFERROR(VLOOKUP($D16&amp;I16&amp;$E16,CHOOSE({1,2},Emissionsfaktoren!$A$24:$A$498&amp;Emissionsfaktoren!$B$24:$B$498&amp;Emissionsfaktoren!$C$24:$C$498,Emissionsfaktoren!$E$24:$E$498),2,0),"")*Energie!F19))</f>
        <v/>
      </c>
      <c r="P16" s="281" t="str" cm="1">
        <f t="array" ref="P16">IF(J16=0,"",(IFERROR(VLOOKUP($D16&amp;J16&amp;$E16,CHOOSE({1,2},Emissionsfaktoren!$A$24:$A$498&amp;Emissionsfaktoren!$B$24:$B$498&amp;Emissionsfaktoren!$C$24:$C$498,Emissionsfaktoren!$E$24:$E$498),2,0),"")*Energie!G19))</f>
        <v/>
      </c>
      <c r="Q16" s="282" t="str" cm="1">
        <f t="array" ref="Q16">IF(K16=0,"",(IFERROR(VLOOKUP($D16&amp;K16&amp;$E16,CHOOSE({1,2},Emissionsfaktoren!$A$24:$A$498&amp;Emissionsfaktoren!$B$24:$B$498&amp;Emissionsfaktoren!$C$24:$C$498,Emissionsfaktoren!$E$24:$E$498),2,0),"")*Energie!H19))</f>
        <v/>
      </c>
      <c r="R16" s="30"/>
      <c r="S16" s="82"/>
    </row>
    <row r="17" spans="1:19" ht="19.25" customHeight="1" x14ac:dyDescent="0.25">
      <c r="A17" s="574"/>
      <c r="B17" s="576"/>
      <c r="C17" s="108" t="s">
        <v>100</v>
      </c>
      <c r="D17" s="108"/>
      <c r="E17" s="108" t="s">
        <v>92</v>
      </c>
      <c r="F17" s="339">
        <f>IF(_xlfn.MAXIFS(Emissionsfaktoren!$B$24:$B$498,Emissionsfaktoren!$B$24:$B$498,"&lt;="&amp;'THG-Bilanz'!F$12,Emissionsfaktoren!$A$24:$A$498,'THG-Bilanz'!$D17,Emissionsfaktoren!$C$24:$C$498,'THG-Bilanz'!$E17)&gt;0,_xlfn.MAXIFS(Emissionsfaktoren!$B$24:$B$498,Emissionsfaktoren!$B$24:$B$498,"&lt;="&amp;'THG-Bilanz'!F$12,Emissionsfaktoren!$A$24:$A$498,'THG-Bilanz'!$D17,Emissionsfaktoren!$C$24:$C$498,'THG-Bilanz'!$E17),_xlfn.MINIFS(Emissionsfaktoren!$B$24:$B$498,Emissionsfaktoren!$A$24:$A$498,'THG-Bilanz'!$D17,Emissionsfaktoren!$C$24:$C$498,'THG-Bilanz'!$E17))</f>
        <v>0</v>
      </c>
      <c r="G17" s="339">
        <f>IF(_xlfn.MAXIFS(Emissionsfaktoren!$B$24:$B$498,Emissionsfaktoren!$B$24:$B$498,"&lt;="&amp;'THG-Bilanz'!G$12,Emissionsfaktoren!$A$24:$A$498,'THG-Bilanz'!$D17,Emissionsfaktoren!$C$24:$C$498,'THG-Bilanz'!$E17)&gt;0,_xlfn.MAXIFS(Emissionsfaktoren!$B$24:$B$498,Emissionsfaktoren!$B$24:$B$498,"&lt;="&amp;'THG-Bilanz'!G$12,Emissionsfaktoren!$A$24:$A$498,'THG-Bilanz'!$D17,Emissionsfaktoren!$C$24:$C$498,'THG-Bilanz'!$E17),_xlfn.MINIFS(Emissionsfaktoren!$B$24:$B$498,Emissionsfaktoren!$A$24:$A$498,'THG-Bilanz'!$D17,Emissionsfaktoren!$C$24:$C$498,'THG-Bilanz'!$E17))</f>
        <v>0</v>
      </c>
      <c r="H17" s="339">
        <f>IF(_xlfn.MAXIFS(Emissionsfaktoren!$B$24:$B$498,Emissionsfaktoren!$B$24:$B$498,"&lt;="&amp;'THG-Bilanz'!H$12,Emissionsfaktoren!$A$24:$A$498,'THG-Bilanz'!$D17,Emissionsfaktoren!$C$24:$C$498,'THG-Bilanz'!$E17)&gt;0,_xlfn.MAXIFS(Emissionsfaktoren!$B$24:$B$498,Emissionsfaktoren!$B$24:$B$498,"&lt;="&amp;'THG-Bilanz'!H$12,Emissionsfaktoren!$A$24:$A$498,'THG-Bilanz'!$D17,Emissionsfaktoren!$C$24:$C$498,'THG-Bilanz'!$E17),_xlfn.MINIFS(Emissionsfaktoren!$B$24:$B$498,Emissionsfaktoren!$A$24:$A$498,'THG-Bilanz'!$D17,Emissionsfaktoren!$C$24:$C$498,'THG-Bilanz'!$E17))</f>
        <v>0</v>
      </c>
      <c r="I17" s="339">
        <f>IF(_xlfn.MAXIFS(Emissionsfaktoren!$B$24:$B$498,Emissionsfaktoren!$B$24:$B$498,"&lt;="&amp;'THG-Bilanz'!I$12,Emissionsfaktoren!$A$24:$A$498,'THG-Bilanz'!$D17,Emissionsfaktoren!$C$24:$C$498,'THG-Bilanz'!$E17)&gt;0,_xlfn.MAXIFS(Emissionsfaktoren!$B$24:$B$498,Emissionsfaktoren!$B$24:$B$498,"&lt;="&amp;'THG-Bilanz'!I$12,Emissionsfaktoren!$A$24:$A$498,'THG-Bilanz'!$D17,Emissionsfaktoren!$C$24:$C$498,'THG-Bilanz'!$E17),_xlfn.MINIFS(Emissionsfaktoren!$B$24:$B$498,Emissionsfaktoren!$A$24:$A$498,'THG-Bilanz'!$D17,Emissionsfaktoren!$C$24:$C$498,'THG-Bilanz'!$E17))</f>
        <v>0</v>
      </c>
      <c r="J17" s="339">
        <f>IF(_xlfn.MAXIFS(Emissionsfaktoren!$B$24:$B$498,Emissionsfaktoren!$B$24:$B$498,"&lt;="&amp;'THG-Bilanz'!J$12,Emissionsfaktoren!$A$24:$A$498,'THG-Bilanz'!$D17,Emissionsfaktoren!$C$24:$C$498,'THG-Bilanz'!$E17)&gt;0,_xlfn.MAXIFS(Emissionsfaktoren!$B$24:$B$498,Emissionsfaktoren!$B$24:$B$498,"&lt;="&amp;'THG-Bilanz'!J$12,Emissionsfaktoren!$A$24:$A$498,'THG-Bilanz'!$D17,Emissionsfaktoren!$C$24:$C$498,'THG-Bilanz'!$E17),_xlfn.MINIFS(Emissionsfaktoren!$B$24:$B$498,Emissionsfaktoren!$A$24:$A$498,'THG-Bilanz'!$D17,Emissionsfaktoren!$C$24:$C$498,'THG-Bilanz'!$E17))</f>
        <v>0</v>
      </c>
      <c r="K17" s="339">
        <f>IF(_xlfn.MAXIFS(Emissionsfaktoren!$B$24:$B$498,Emissionsfaktoren!$B$24:$B$498,"&lt;="&amp;'THG-Bilanz'!K$12,Emissionsfaktoren!$A$24:$A$498,'THG-Bilanz'!$D17,Emissionsfaktoren!$C$24:$C$498,'THG-Bilanz'!$E17)&gt;0,_xlfn.MAXIFS(Emissionsfaktoren!$B$24:$B$498,Emissionsfaktoren!$B$24:$B$498,"&lt;="&amp;'THG-Bilanz'!K$12,Emissionsfaktoren!$A$24:$A$498,'THG-Bilanz'!$D17,Emissionsfaktoren!$C$24:$C$498,'THG-Bilanz'!$E17),_xlfn.MINIFS(Emissionsfaktoren!$B$24:$B$498,Emissionsfaktoren!$A$24:$A$498,'THG-Bilanz'!$D17,Emissionsfaktoren!$C$24:$C$498,'THG-Bilanz'!$E17))</f>
        <v>0</v>
      </c>
      <c r="L17" s="283" t="str" cm="1">
        <f t="array" ref="L17">IF(F17=0,"",(IFERROR(VLOOKUP($D17&amp;F17&amp;$E17,CHOOSE({1,2},Emissionsfaktoren!$A$24:$A$498&amp;Emissionsfaktoren!$B$24:$B$498&amp;Emissionsfaktoren!$C$24:$C$498,Emissionsfaktoren!$E$24:$E$498),2,0),"")*Energie!C20))</f>
        <v/>
      </c>
      <c r="M17" s="283" t="str" cm="1">
        <f t="array" ref="M17">IF(G17=0,"",(IFERROR(VLOOKUP($D17&amp;G17&amp;$E17,CHOOSE({1,2},Emissionsfaktoren!$A$24:$A$498&amp;Emissionsfaktoren!$B$24:$B$498&amp;Emissionsfaktoren!$C$24:$C$498,Emissionsfaktoren!$E$24:$E$498),2,0),"")*Energie!D20))</f>
        <v/>
      </c>
      <c r="N17" s="283" t="str" cm="1">
        <f t="array" ref="N17">IF(H17=0,"",(IFERROR(VLOOKUP($D17&amp;H17&amp;$E17,CHOOSE({1,2},Emissionsfaktoren!$A$24:$A$498&amp;Emissionsfaktoren!$B$24:$B$498&amp;Emissionsfaktoren!$C$24:$C$498,Emissionsfaktoren!$E$24:$E$498),2,0),"")*Energie!E20))</f>
        <v/>
      </c>
      <c r="O17" s="283" t="str" cm="1">
        <f t="array" ref="O17">IF(I17=0,"",(IFERROR(VLOOKUP($D17&amp;I17&amp;$E17,CHOOSE({1,2},Emissionsfaktoren!$A$24:$A$498&amp;Emissionsfaktoren!$B$24:$B$498&amp;Emissionsfaktoren!$C$24:$C$498,Emissionsfaktoren!$E$24:$E$498),2,0),"")*Energie!F20))</f>
        <v/>
      </c>
      <c r="P17" s="283" t="str" cm="1">
        <f t="array" ref="P17">IF(J17=0,"",(IFERROR(VLOOKUP($D17&amp;J17&amp;$E17,CHOOSE({1,2},Emissionsfaktoren!$A$24:$A$498&amp;Emissionsfaktoren!$B$24:$B$498&amp;Emissionsfaktoren!$C$24:$C$498,Emissionsfaktoren!$E$24:$E$498),2,0),"")*Energie!G20))</f>
        <v/>
      </c>
      <c r="Q17" s="284" t="str" cm="1">
        <f t="array" ref="Q17">IF(K17=0,"",(IFERROR(VLOOKUP($D17&amp;K17&amp;$E17,CHOOSE({1,2},Emissionsfaktoren!$A$24:$A$498&amp;Emissionsfaktoren!$B$24:$B$498&amp;Emissionsfaktoren!$C$24:$C$498,Emissionsfaktoren!$E$24:$E$498),2,0),"")*Energie!H20))</f>
        <v/>
      </c>
      <c r="R17" s="30"/>
      <c r="S17" s="82"/>
    </row>
    <row r="18" spans="1:19" ht="15" x14ac:dyDescent="0.25">
      <c r="A18" s="574"/>
      <c r="B18" s="576"/>
      <c r="C18" s="108" t="s">
        <v>77</v>
      </c>
      <c r="D18" s="108"/>
      <c r="E18" s="108" t="s">
        <v>92</v>
      </c>
      <c r="F18" s="339">
        <f>IF(_xlfn.MAXIFS(Emissionsfaktoren!$B$24:$B$498,Emissionsfaktoren!$B$24:$B$498,"&lt;="&amp;'THG-Bilanz'!F$12,Emissionsfaktoren!$A$24:$A$498,'THG-Bilanz'!$D18,Emissionsfaktoren!$C$24:$C$498,'THG-Bilanz'!$E18)&gt;0,_xlfn.MAXIFS(Emissionsfaktoren!$B$24:$B$498,Emissionsfaktoren!$B$24:$B$498,"&lt;="&amp;'THG-Bilanz'!F$12,Emissionsfaktoren!$A$24:$A$498,'THG-Bilanz'!$D18,Emissionsfaktoren!$C$24:$C$498,'THG-Bilanz'!$E18),_xlfn.MINIFS(Emissionsfaktoren!$B$24:$B$498,Emissionsfaktoren!$A$24:$A$498,'THG-Bilanz'!$D18,Emissionsfaktoren!$C$24:$C$498,'THG-Bilanz'!$E18))</f>
        <v>0</v>
      </c>
      <c r="G18" s="339">
        <f>IF(_xlfn.MAXIFS(Emissionsfaktoren!$B$24:$B$498,Emissionsfaktoren!$B$24:$B$498,"&lt;="&amp;'THG-Bilanz'!G$12,Emissionsfaktoren!$A$24:$A$498,'THG-Bilanz'!$D18,Emissionsfaktoren!$C$24:$C$498,'THG-Bilanz'!$E18)&gt;0,_xlfn.MAXIFS(Emissionsfaktoren!$B$24:$B$498,Emissionsfaktoren!$B$24:$B$498,"&lt;="&amp;'THG-Bilanz'!G$12,Emissionsfaktoren!$A$24:$A$498,'THG-Bilanz'!$D18,Emissionsfaktoren!$C$24:$C$498,'THG-Bilanz'!$E18),_xlfn.MINIFS(Emissionsfaktoren!$B$24:$B$498,Emissionsfaktoren!$A$24:$A$498,'THG-Bilanz'!$D18,Emissionsfaktoren!$C$24:$C$498,'THG-Bilanz'!$E18))</f>
        <v>0</v>
      </c>
      <c r="H18" s="339">
        <f>IF(_xlfn.MAXIFS(Emissionsfaktoren!$B$24:$B$498,Emissionsfaktoren!$B$24:$B$498,"&lt;="&amp;'THG-Bilanz'!H$12,Emissionsfaktoren!$A$24:$A$498,'THG-Bilanz'!$D18,Emissionsfaktoren!$C$24:$C$498,'THG-Bilanz'!$E18)&gt;0,_xlfn.MAXIFS(Emissionsfaktoren!$B$24:$B$498,Emissionsfaktoren!$B$24:$B$498,"&lt;="&amp;'THG-Bilanz'!H$12,Emissionsfaktoren!$A$24:$A$498,'THG-Bilanz'!$D18,Emissionsfaktoren!$C$24:$C$498,'THG-Bilanz'!$E18),_xlfn.MINIFS(Emissionsfaktoren!$B$24:$B$498,Emissionsfaktoren!$A$24:$A$498,'THG-Bilanz'!$D18,Emissionsfaktoren!$C$24:$C$498,'THG-Bilanz'!$E18))</f>
        <v>0</v>
      </c>
      <c r="I18" s="339">
        <f>IF(_xlfn.MAXIFS(Emissionsfaktoren!$B$24:$B$498,Emissionsfaktoren!$B$24:$B$498,"&lt;="&amp;'THG-Bilanz'!I$12,Emissionsfaktoren!$A$24:$A$498,'THG-Bilanz'!$D18,Emissionsfaktoren!$C$24:$C$498,'THG-Bilanz'!$E18)&gt;0,_xlfn.MAXIFS(Emissionsfaktoren!$B$24:$B$498,Emissionsfaktoren!$B$24:$B$498,"&lt;="&amp;'THG-Bilanz'!I$12,Emissionsfaktoren!$A$24:$A$498,'THG-Bilanz'!$D18,Emissionsfaktoren!$C$24:$C$498,'THG-Bilanz'!$E18),_xlfn.MINIFS(Emissionsfaktoren!$B$24:$B$498,Emissionsfaktoren!$A$24:$A$498,'THG-Bilanz'!$D18,Emissionsfaktoren!$C$24:$C$498,'THG-Bilanz'!$E18))</f>
        <v>0</v>
      </c>
      <c r="J18" s="339">
        <f>IF(_xlfn.MAXIFS(Emissionsfaktoren!$B$24:$B$498,Emissionsfaktoren!$B$24:$B$498,"&lt;="&amp;'THG-Bilanz'!J$12,Emissionsfaktoren!$A$24:$A$498,'THG-Bilanz'!$D18,Emissionsfaktoren!$C$24:$C$498,'THG-Bilanz'!$E18)&gt;0,_xlfn.MAXIFS(Emissionsfaktoren!$B$24:$B$498,Emissionsfaktoren!$B$24:$B$498,"&lt;="&amp;'THG-Bilanz'!J$12,Emissionsfaktoren!$A$24:$A$498,'THG-Bilanz'!$D18,Emissionsfaktoren!$C$24:$C$498,'THG-Bilanz'!$E18),_xlfn.MINIFS(Emissionsfaktoren!$B$24:$B$498,Emissionsfaktoren!$A$24:$A$498,'THG-Bilanz'!$D18,Emissionsfaktoren!$C$24:$C$498,'THG-Bilanz'!$E18))</f>
        <v>0</v>
      </c>
      <c r="K18" s="339">
        <f>IF(_xlfn.MAXIFS(Emissionsfaktoren!$B$24:$B$498,Emissionsfaktoren!$B$24:$B$498,"&lt;="&amp;'THG-Bilanz'!K$12,Emissionsfaktoren!$A$24:$A$498,'THG-Bilanz'!$D18,Emissionsfaktoren!$C$24:$C$498,'THG-Bilanz'!$E18)&gt;0,_xlfn.MAXIFS(Emissionsfaktoren!$B$24:$B$498,Emissionsfaktoren!$B$24:$B$498,"&lt;="&amp;'THG-Bilanz'!K$12,Emissionsfaktoren!$A$24:$A$498,'THG-Bilanz'!$D18,Emissionsfaktoren!$C$24:$C$498,'THG-Bilanz'!$E18),_xlfn.MINIFS(Emissionsfaktoren!$B$24:$B$498,Emissionsfaktoren!$A$24:$A$498,'THG-Bilanz'!$D18,Emissionsfaktoren!$C$24:$C$498,'THG-Bilanz'!$E18))</f>
        <v>0</v>
      </c>
      <c r="L18" s="283" t="str" cm="1">
        <f t="array" ref="L18">IF(F18=0,"",(IFERROR(VLOOKUP($D18&amp;F18&amp;$E18,CHOOSE({1,2},Emissionsfaktoren!$A$24:$A$498&amp;Emissionsfaktoren!$B$24:$B$498&amp;Emissionsfaktoren!$C$24:$C$498,Emissionsfaktoren!$E$24:$E$498),2,0),"")*Energie!C21))</f>
        <v/>
      </c>
      <c r="M18" s="283" t="str" cm="1">
        <f t="array" ref="M18">IF(G18=0,"",(IFERROR(VLOOKUP($D18&amp;G18&amp;$E18,CHOOSE({1,2},Emissionsfaktoren!$A$24:$A$498&amp;Emissionsfaktoren!$B$24:$B$498&amp;Emissionsfaktoren!$C$24:$C$498,Emissionsfaktoren!$E$24:$E$498),2,0),"")*Energie!D21))</f>
        <v/>
      </c>
      <c r="N18" s="283" t="str" cm="1">
        <f t="array" ref="N18">IF(H18=0,"",(IFERROR(VLOOKUP($D18&amp;H18&amp;$E18,CHOOSE({1,2},Emissionsfaktoren!$A$24:$A$498&amp;Emissionsfaktoren!$B$24:$B$498&amp;Emissionsfaktoren!$C$24:$C$498,Emissionsfaktoren!$E$24:$E$498),2,0),"")*Energie!E21))</f>
        <v/>
      </c>
      <c r="O18" s="283" t="str" cm="1">
        <f t="array" ref="O18">IF(I18=0,"",(IFERROR(VLOOKUP($D18&amp;I18&amp;$E18,CHOOSE({1,2},Emissionsfaktoren!$A$24:$A$498&amp;Emissionsfaktoren!$B$24:$B$498&amp;Emissionsfaktoren!$C$24:$C$498,Emissionsfaktoren!$E$24:$E$498),2,0),"")*Energie!F21))</f>
        <v/>
      </c>
      <c r="P18" s="283" t="str" cm="1">
        <f t="array" ref="P18">IF(J18=0,"",(IFERROR(VLOOKUP($D18&amp;J18&amp;$E18,CHOOSE({1,2},Emissionsfaktoren!$A$24:$A$498&amp;Emissionsfaktoren!$B$24:$B$498&amp;Emissionsfaktoren!$C$24:$C$498,Emissionsfaktoren!$E$24:$E$498),2,0),"")*Energie!G21))</f>
        <v/>
      </c>
      <c r="Q18" s="284" t="str" cm="1">
        <f t="array" ref="Q18">IF(K18=0,"",(IFERROR(VLOOKUP($D18&amp;K18&amp;$E18,CHOOSE({1,2},Emissionsfaktoren!$A$24:$A$498&amp;Emissionsfaktoren!$B$24:$B$498&amp;Emissionsfaktoren!$C$24:$C$498,Emissionsfaktoren!$E$24:$E$498),2,0),"")*Energie!H21))</f>
        <v/>
      </c>
      <c r="R18" s="30"/>
      <c r="S18" s="82"/>
    </row>
    <row r="19" spans="1:19" ht="19.25" customHeight="1" x14ac:dyDescent="0.25">
      <c r="A19" s="574"/>
      <c r="B19" s="576"/>
      <c r="C19" s="108" t="s">
        <v>107</v>
      </c>
      <c r="D19" s="108"/>
      <c r="E19" s="108" t="s">
        <v>92</v>
      </c>
      <c r="F19" s="339">
        <f>IF(_xlfn.MAXIFS(Emissionsfaktoren!$B$24:$B$498,Emissionsfaktoren!$B$24:$B$498,"&lt;="&amp;'THG-Bilanz'!F$12,Emissionsfaktoren!$A$24:$A$498,'THG-Bilanz'!$D19,Emissionsfaktoren!$C$24:$C$498,'THG-Bilanz'!$E19)&gt;0,_xlfn.MAXIFS(Emissionsfaktoren!$B$24:$B$498,Emissionsfaktoren!$B$24:$B$498,"&lt;="&amp;'THG-Bilanz'!F$12,Emissionsfaktoren!$A$24:$A$498,'THG-Bilanz'!$D19,Emissionsfaktoren!$C$24:$C$498,'THG-Bilanz'!$E19),_xlfn.MINIFS(Emissionsfaktoren!$B$24:$B$498,Emissionsfaktoren!$A$24:$A$498,'THG-Bilanz'!$D19,Emissionsfaktoren!$C$24:$C$498,'THG-Bilanz'!$E19))</f>
        <v>0</v>
      </c>
      <c r="G19" s="339">
        <f>IF(_xlfn.MAXIFS(Emissionsfaktoren!$B$24:$B$498,Emissionsfaktoren!$B$24:$B$498,"&lt;="&amp;'THG-Bilanz'!G$12,Emissionsfaktoren!$A$24:$A$498,'THG-Bilanz'!$D19,Emissionsfaktoren!$C$24:$C$498,'THG-Bilanz'!$E19)&gt;0,_xlfn.MAXIFS(Emissionsfaktoren!$B$24:$B$498,Emissionsfaktoren!$B$24:$B$498,"&lt;="&amp;'THG-Bilanz'!G$12,Emissionsfaktoren!$A$24:$A$498,'THG-Bilanz'!$D19,Emissionsfaktoren!$C$24:$C$498,'THG-Bilanz'!$E19),_xlfn.MINIFS(Emissionsfaktoren!$B$24:$B$498,Emissionsfaktoren!$A$24:$A$498,'THG-Bilanz'!$D19,Emissionsfaktoren!$C$24:$C$498,'THG-Bilanz'!$E19))</f>
        <v>0</v>
      </c>
      <c r="H19" s="339">
        <f>IF(_xlfn.MAXIFS(Emissionsfaktoren!$B$24:$B$498,Emissionsfaktoren!$B$24:$B$498,"&lt;="&amp;'THG-Bilanz'!H$12,Emissionsfaktoren!$A$24:$A$498,'THG-Bilanz'!$D19,Emissionsfaktoren!$C$24:$C$498,'THG-Bilanz'!$E19)&gt;0,_xlfn.MAXIFS(Emissionsfaktoren!$B$24:$B$498,Emissionsfaktoren!$B$24:$B$498,"&lt;="&amp;'THG-Bilanz'!H$12,Emissionsfaktoren!$A$24:$A$498,'THG-Bilanz'!$D19,Emissionsfaktoren!$C$24:$C$498,'THG-Bilanz'!$E19),_xlfn.MINIFS(Emissionsfaktoren!$B$24:$B$498,Emissionsfaktoren!$A$24:$A$498,'THG-Bilanz'!$D19,Emissionsfaktoren!$C$24:$C$498,'THG-Bilanz'!$E19))</f>
        <v>0</v>
      </c>
      <c r="I19" s="339">
        <f>IF(_xlfn.MAXIFS(Emissionsfaktoren!$B$24:$B$498,Emissionsfaktoren!$B$24:$B$498,"&lt;="&amp;'THG-Bilanz'!I$12,Emissionsfaktoren!$A$24:$A$498,'THG-Bilanz'!$D19,Emissionsfaktoren!$C$24:$C$498,'THG-Bilanz'!$E19)&gt;0,_xlfn.MAXIFS(Emissionsfaktoren!$B$24:$B$498,Emissionsfaktoren!$B$24:$B$498,"&lt;="&amp;'THG-Bilanz'!I$12,Emissionsfaktoren!$A$24:$A$498,'THG-Bilanz'!$D19,Emissionsfaktoren!$C$24:$C$498,'THG-Bilanz'!$E19),_xlfn.MINIFS(Emissionsfaktoren!$B$24:$B$498,Emissionsfaktoren!$A$24:$A$498,'THG-Bilanz'!$D19,Emissionsfaktoren!$C$24:$C$498,'THG-Bilanz'!$E19))</f>
        <v>0</v>
      </c>
      <c r="J19" s="339">
        <f>IF(_xlfn.MAXIFS(Emissionsfaktoren!$B$24:$B$498,Emissionsfaktoren!$B$24:$B$498,"&lt;="&amp;'THG-Bilanz'!J$12,Emissionsfaktoren!$A$24:$A$498,'THG-Bilanz'!$D19,Emissionsfaktoren!$C$24:$C$498,'THG-Bilanz'!$E19)&gt;0,_xlfn.MAXIFS(Emissionsfaktoren!$B$24:$B$498,Emissionsfaktoren!$B$24:$B$498,"&lt;="&amp;'THG-Bilanz'!J$12,Emissionsfaktoren!$A$24:$A$498,'THG-Bilanz'!$D19,Emissionsfaktoren!$C$24:$C$498,'THG-Bilanz'!$E19),_xlfn.MINIFS(Emissionsfaktoren!$B$24:$B$498,Emissionsfaktoren!$A$24:$A$498,'THG-Bilanz'!$D19,Emissionsfaktoren!$C$24:$C$498,'THG-Bilanz'!$E19))</f>
        <v>0</v>
      </c>
      <c r="K19" s="339">
        <f>IF(_xlfn.MAXIFS(Emissionsfaktoren!$B$24:$B$498,Emissionsfaktoren!$B$24:$B$498,"&lt;="&amp;'THG-Bilanz'!K$12,Emissionsfaktoren!$A$24:$A$498,'THG-Bilanz'!$D19,Emissionsfaktoren!$C$24:$C$498,'THG-Bilanz'!$E19)&gt;0,_xlfn.MAXIFS(Emissionsfaktoren!$B$24:$B$498,Emissionsfaktoren!$B$24:$B$498,"&lt;="&amp;'THG-Bilanz'!K$12,Emissionsfaktoren!$A$24:$A$498,'THG-Bilanz'!$D19,Emissionsfaktoren!$C$24:$C$498,'THG-Bilanz'!$E19),_xlfn.MINIFS(Emissionsfaktoren!$B$24:$B$498,Emissionsfaktoren!$A$24:$A$498,'THG-Bilanz'!$D19,Emissionsfaktoren!$C$24:$C$498,'THG-Bilanz'!$E19))</f>
        <v>0</v>
      </c>
      <c r="L19" s="283" t="str" cm="1">
        <f t="array" ref="L19">IF(F19=0,"",(IFERROR(VLOOKUP($D19&amp;F19&amp;$E19,CHOOSE({1,2},Emissionsfaktoren!$A$24:$A$498&amp;Emissionsfaktoren!$B$24:$B$498&amp;Emissionsfaktoren!$C$24:$C$498,Emissionsfaktoren!$E$24:$E$498),2,0),"")*Energie!C22))</f>
        <v/>
      </c>
      <c r="M19" s="283" t="str" cm="1">
        <f t="array" ref="M19">IF(G19=0,"",(IFERROR(VLOOKUP($D19&amp;G19&amp;$E19,CHOOSE({1,2},Emissionsfaktoren!$A$24:$A$498&amp;Emissionsfaktoren!$B$24:$B$498&amp;Emissionsfaktoren!$C$24:$C$498,Emissionsfaktoren!$E$24:$E$498),2,0),"")*Energie!D22))</f>
        <v/>
      </c>
      <c r="N19" s="283" t="str" cm="1">
        <f t="array" ref="N19">IF(H19=0,"",(IFERROR(VLOOKUP($D19&amp;H19&amp;$E19,CHOOSE({1,2},Emissionsfaktoren!$A$24:$A$498&amp;Emissionsfaktoren!$B$24:$B$498&amp;Emissionsfaktoren!$C$24:$C$498,Emissionsfaktoren!$E$24:$E$498),2,0),"")*Energie!E22))</f>
        <v/>
      </c>
      <c r="O19" s="283" t="str" cm="1">
        <f t="array" ref="O19">IF(I19=0,"",(IFERROR(VLOOKUP($D19&amp;I19&amp;$E19,CHOOSE({1,2},Emissionsfaktoren!$A$24:$A$498&amp;Emissionsfaktoren!$B$24:$B$498&amp;Emissionsfaktoren!$C$24:$C$498,Emissionsfaktoren!$E$24:$E$498),2,0),"")*Energie!F22))</f>
        <v/>
      </c>
      <c r="P19" s="283" t="str" cm="1">
        <f t="array" ref="P19">IF(J19=0,"",(IFERROR(VLOOKUP($D19&amp;J19&amp;$E19,CHOOSE({1,2},Emissionsfaktoren!$A$24:$A$498&amp;Emissionsfaktoren!$B$24:$B$498&amp;Emissionsfaktoren!$C$24:$C$498,Emissionsfaktoren!$E$24:$E$498),2,0),"")*Energie!G22))</f>
        <v/>
      </c>
      <c r="Q19" s="284" t="str" cm="1">
        <f t="array" ref="Q19">IF(K19=0,"",(IFERROR(VLOOKUP($D19&amp;K19&amp;$E19,CHOOSE({1,2},Emissionsfaktoren!$A$24:$A$498&amp;Emissionsfaktoren!$B$24:$B$498&amp;Emissionsfaktoren!$C$24:$C$498,Emissionsfaktoren!$E$24:$E$498),2,0),"")*Energie!H22))</f>
        <v/>
      </c>
      <c r="R19" s="30"/>
      <c r="S19" s="82"/>
    </row>
    <row r="20" spans="1:19" ht="19.25" customHeight="1" x14ac:dyDescent="0.25">
      <c r="A20" s="574"/>
      <c r="B20" s="576"/>
      <c r="C20" s="108" t="s">
        <v>108</v>
      </c>
      <c r="D20" s="108"/>
      <c r="E20" s="108" t="s">
        <v>92</v>
      </c>
      <c r="F20" s="339">
        <f>IF(_xlfn.MAXIFS(Emissionsfaktoren!$B$24:$B$498,Emissionsfaktoren!$B$24:$B$498,"&lt;="&amp;'THG-Bilanz'!F$12,Emissionsfaktoren!$A$24:$A$498,'THG-Bilanz'!$D20,Emissionsfaktoren!$C$24:$C$498,'THG-Bilanz'!$E20)&gt;0,_xlfn.MAXIFS(Emissionsfaktoren!$B$24:$B$498,Emissionsfaktoren!$B$24:$B$498,"&lt;="&amp;'THG-Bilanz'!F$12,Emissionsfaktoren!$A$24:$A$498,'THG-Bilanz'!$D20,Emissionsfaktoren!$C$24:$C$498,'THG-Bilanz'!$E20),_xlfn.MINIFS(Emissionsfaktoren!$B$24:$B$498,Emissionsfaktoren!$A$24:$A$498,'THG-Bilanz'!$D20,Emissionsfaktoren!$C$24:$C$498,'THG-Bilanz'!$E20))</f>
        <v>0</v>
      </c>
      <c r="G20" s="339">
        <f>IF(_xlfn.MAXIFS(Emissionsfaktoren!$B$24:$B$498,Emissionsfaktoren!$B$24:$B$498,"&lt;="&amp;'THG-Bilanz'!G$12,Emissionsfaktoren!$A$24:$A$498,'THG-Bilanz'!$D20,Emissionsfaktoren!$C$24:$C$498,'THG-Bilanz'!$E20)&gt;0,_xlfn.MAXIFS(Emissionsfaktoren!$B$24:$B$498,Emissionsfaktoren!$B$24:$B$498,"&lt;="&amp;'THG-Bilanz'!G$12,Emissionsfaktoren!$A$24:$A$498,'THG-Bilanz'!$D20,Emissionsfaktoren!$C$24:$C$498,'THG-Bilanz'!$E20),_xlfn.MINIFS(Emissionsfaktoren!$B$24:$B$498,Emissionsfaktoren!$A$24:$A$498,'THG-Bilanz'!$D20,Emissionsfaktoren!$C$24:$C$498,'THG-Bilanz'!$E20))</f>
        <v>0</v>
      </c>
      <c r="H20" s="339">
        <f>IF(_xlfn.MAXIFS(Emissionsfaktoren!$B$24:$B$498,Emissionsfaktoren!$B$24:$B$498,"&lt;="&amp;'THG-Bilanz'!H$12,Emissionsfaktoren!$A$24:$A$498,'THG-Bilanz'!$D20,Emissionsfaktoren!$C$24:$C$498,'THG-Bilanz'!$E20)&gt;0,_xlfn.MAXIFS(Emissionsfaktoren!$B$24:$B$498,Emissionsfaktoren!$B$24:$B$498,"&lt;="&amp;'THG-Bilanz'!H$12,Emissionsfaktoren!$A$24:$A$498,'THG-Bilanz'!$D20,Emissionsfaktoren!$C$24:$C$498,'THG-Bilanz'!$E20),_xlfn.MINIFS(Emissionsfaktoren!$B$24:$B$498,Emissionsfaktoren!$A$24:$A$498,'THG-Bilanz'!$D20,Emissionsfaktoren!$C$24:$C$498,'THG-Bilanz'!$E20))</f>
        <v>0</v>
      </c>
      <c r="I20" s="339">
        <f>IF(_xlfn.MAXIFS(Emissionsfaktoren!$B$24:$B$498,Emissionsfaktoren!$B$24:$B$498,"&lt;="&amp;'THG-Bilanz'!I$12,Emissionsfaktoren!$A$24:$A$498,'THG-Bilanz'!$D20,Emissionsfaktoren!$C$24:$C$498,'THG-Bilanz'!$E20)&gt;0,_xlfn.MAXIFS(Emissionsfaktoren!$B$24:$B$498,Emissionsfaktoren!$B$24:$B$498,"&lt;="&amp;'THG-Bilanz'!I$12,Emissionsfaktoren!$A$24:$A$498,'THG-Bilanz'!$D20,Emissionsfaktoren!$C$24:$C$498,'THG-Bilanz'!$E20),_xlfn.MINIFS(Emissionsfaktoren!$B$24:$B$498,Emissionsfaktoren!$A$24:$A$498,'THG-Bilanz'!$D20,Emissionsfaktoren!$C$24:$C$498,'THG-Bilanz'!$E20))</f>
        <v>0</v>
      </c>
      <c r="J20" s="339">
        <f>IF(_xlfn.MAXIFS(Emissionsfaktoren!$B$24:$B$498,Emissionsfaktoren!$B$24:$B$498,"&lt;="&amp;'THG-Bilanz'!J$12,Emissionsfaktoren!$A$24:$A$498,'THG-Bilanz'!$D20,Emissionsfaktoren!$C$24:$C$498,'THG-Bilanz'!$E20)&gt;0,_xlfn.MAXIFS(Emissionsfaktoren!$B$24:$B$498,Emissionsfaktoren!$B$24:$B$498,"&lt;="&amp;'THG-Bilanz'!J$12,Emissionsfaktoren!$A$24:$A$498,'THG-Bilanz'!$D20,Emissionsfaktoren!$C$24:$C$498,'THG-Bilanz'!$E20),_xlfn.MINIFS(Emissionsfaktoren!$B$24:$B$498,Emissionsfaktoren!$A$24:$A$498,'THG-Bilanz'!$D20,Emissionsfaktoren!$C$24:$C$498,'THG-Bilanz'!$E20))</f>
        <v>0</v>
      </c>
      <c r="K20" s="339">
        <f>IF(_xlfn.MAXIFS(Emissionsfaktoren!$B$24:$B$498,Emissionsfaktoren!$B$24:$B$498,"&lt;="&amp;'THG-Bilanz'!K$12,Emissionsfaktoren!$A$24:$A$498,'THG-Bilanz'!$D20,Emissionsfaktoren!$C$24:$C$498,'THG-Bilanz'!$E20)&gt;0,_xlfn.MAXIFS(Emissionsfaktoren!$B$24:$B$498,Emissionsfaktoren!$B$24:$B$498,"&lt;="&amp;'THG-Bilanz'!K$12,Emissionsfaktoren!$A$24:$A$498,'THG-Bilanz'!$D20,Emissionsfaktoren!$C$24:$C$498,'THG-Bilanz'!$E20),_xlfn.MINIFS(Emissionsfaktoren!$B$24:$B$498,Emissionsfaktoren!$A$24:$A$498,'THG-Bilanz'!$D20,Emissionsfaktoren!$C$24:$C$498,'THG-Bilanz'!$E20))</f>
        <v>0</v>
      </c>
      <c r="L20" s="283" t="str" cm="1">
        <f t="array" ref="L20">IF(F20=0,"",(IFERROR(VLOOKUP($D20&amp;F20&amp;$E20,CHOOSE({1,2},Emissionsfaktoren!$A$24:$A$498&amp;Emissionsfaktoren!$B$24:$B$498&amp;Emissionsfaktoren!$C$24:$C$498,Emissionsfaktoren!$E$24:$E$498),2,0),"")*Energie!C23))</f>
        <v/>
      </c>
      <c r="M20" s="283" t="str" cm="1">
        <f t="array" ref="M20">IF(G20=0,"",(IFERROR(VLOOKUP($D20&amp;G20&amp;$E20,CHOOSE({1,2},Emissionsfaktoren!$A$24:$A$498&amp;Emissionsfaktoren!$B$24:$B$498&amp;Emissionsfaktoren!$C$24:$C$498,Emissionsfaktoren!$E$24:$E$498),2,0),"")*Energie!D23))</f>
        <v/>
      </c>
      <c r="N20" s="283" t="str" cm="1">
        <f t="array" ref="N20">IF(H20=0,"",(IFERROR(VLOOKUP($D20&amp;H20&amp;$E20,CHOOSE({1,2},Emissionsfaktoren!$A$24:$A$498&amp;Emissionsfaktoren!$B$24:$B$498&amp;Emissionsfaktoren!$C$24:$C$498,Emissionsfaktoren!$E$24:$E$498),2,0),"")*Energie!E23))</f>
        <v/>
      </c>
      <c r="O20" s="283" t="str" cm="1">
        <f t="array" ref="O20">IF(I20=0,"",(IFERROR(VLOOKUP($D20&amp;I20&amp;$E20,CHOOSE({1,2},Emissionsfaktoren!$A$24:$A$498&amp;Emissionsfaktoren!$B$24:$B$498&amp;Emissionsfaktoren!$C$24:$C$498,Emissionsfaktoren!$E$24:$E$498),2,0),"")*Energie!F23))</f>
        <v/>
      </c>
      <c r="P20" s="283" t="str" cm="1">
        <f t="array" ref="P20">IF(J20=0,"",(IFERROR(VLOOKUP($D20&amp;J20&amp;$E20,CHOOSE({1,2},Emissionsfaktoren!$A$24:$A$498&amp;Emissionsfaktoren!$B$24:$B$498&amp;Emissionsfaktoren!$C$24:$C$498,Emissionsfaktoren!$E$24:$E$498),2,0),"")*Energie!G23))</f>
        <v/>
      </c>
      <c r="Q20" s="284" t="str" cm="1">
        <f t="array" ref="Q20">IF(K20=0,"",(IFERROR(VLOOKUP($D20&amp;K20&amp;$E20,CHOOSE({1,2},Emissionsfaktoren!$A$24:$A$498&amp;Emissionsfaktoren!$B$24:$B$498&amp;Emissionsfaktoren!$C$24:$C$498,Emissionsfaktoren!$E$24:$E$498),2,0),"")*Energie!H23))</f>
        <v/>
      </c>
      <c r="R20" s="30"/>
      <c r="S20" s="82"/>
    </row>
    <row r="21" spans="1:19" ht="19.25" customHeight="1" thickBot="1" x14ac:dyDescent="0.3">
      <c r="A21" s="574"/>
      <c r="B21" s="577"/>
      <c r="C21" s="112" t="s">
        <v>109</v>
      </c>
      <c r="D21" s="112"/>
      <c r="E21" s="112" t="s">
        <v>92</v>
      </c>
      <c r="F21" s="340">
        <f>IF(_xlfn.MAXIFS(Emissionsfaktoren!$B$24:$B$498,Emissionsfaktoren!$B$24:$B$498,"&lt;="&amp;'THG-Bilanz'!F$12,Emissionsfaktoren!$A$24:$A$498,'THG-Bilanz'!$D21,Emissionsfaktoren!$C$24:$C$498,'THG-Bilanz'!$E21)&gt;0,_xlfn.MAXIFS(Emissionsfaktoren!$B$24:$B$498,Emissionsfaktoren!$B$24:$B$498,"&lt;="&amp;'THG-Bilanz'!F$12,Emissionsfaktoren!$A$24:$A$498,'THG-Bilanz'!$D21,Emissionsfaktoren!$C$24:$C$498,'THG-Bilanz'!$E21),_xlfn.MINIFS(Emissionsfaktoren!$B$24:$B$498,Emissionsfaktoren!$A$24:$A$498,'THG-Bilanz'!$D21,Emissionsfaktoren!$C$24:$C$498,'THG-Bilanz'!$E21))</f>
        <v>0</v>
      </c>
      <c r="G21" s="340">
        <f>IF(_xlfn.MAXIFS(Emissionsfaktoren!$B$24:$B$498,Emissionsfaktoren!$B$24:$B$498,"&lt;="&amp;'THG-Bilanz'!G$12,Emissionsfaktoren!$A$24:$A$498,'THG-Bilanz'!$D21,Emissionsfaktoren!$C$24:$C$498,'THG-Bilanz'!$E21)&gt;0,_xlfn.MAXIFS(Emissionsfaktoren!$B$24:$B$498,Emissionsfaktoren!$B$24:$B$498,"&lt;="&amp;'THG-Bilanz'!G$12,Emissionsfaktoren!$A$24:$A$498,'THG-Bilanz'!$D21,Emissionsfaktoren!$C$24:$C$498,'THG-Bilanz'!$E21),_xlfn.MINIFS(Emissionsfaktoren!$B$24:$B$498,Emissionsfaktoren!$A$24:$A$498,'THG-Bilanz'!$D21,Emissionsfaktoren!$C$24:$C$498,'THG-Bilanz'!$E21))</f>
        <v>0</v>
      </c>
      <c r="H21" s="340">
        <f>IF(_xlfn.MAXIFS(Emissionsfaktoren!$B$24:$B$498,Emissionsfaktoren!$B$24:$B$498,"&lt;="&amp;'THG-Bilanz'!H$12,Emissionsfaktoren!$A$24:$A$498,'THG-Bilanz'!$D21,Emissionsfaktoren!$C$24:$C$498,'THG-Bilanz'!$E21)&gt;0,_xlfn.MAXIFS(Emissionsfaktoren!$B$24:$B$498,Emissionsfaktoren!$B$24:$B$498,"&lt;="&amp;'THG-Bilanz'!H$12,Emissionsfaktoren!$A$24:$A$498,'THG-Bilanz'!$D21,Emissionsfaktoren!$C$24:$C$498,'THG-Bilanz'!$E21),_xlfn.MINIFS(Emissionsfaktoren!$B$24:$B$498,Emissionsfaktoren!$A$24:$A$498,'THG-Bilanz'!$D21,Emissionsfaktoren!$C$24:$C$498,'THG-Bilanz'!$E21))</f>
        <v>0</v>
      </c>
      <c r="I21" s="340">
        <f>IF(_xlfn.MAXIFS(Emissionsfaktoren!$B$24:$B$498,Emissionsfaktoren!$B$24:$B$498,"&lt;="&amp;'THG-Bilanz'!I$12,Emissionsfaktoren!$A$24:$A$498,'THG-Bilanz'!$D21,Emissionsfaktoren!$C$24:$C$498,'THG-Bilanz'!$E21)&gt;0,_xlfn.MAXIFS(Emissionsfaktoren!$B$24:$B$498,Emissionsfaktoren!$B$24:$B$498,"&lt;="&amp;'THG-Bilanz'!I$12,Emissionsfaktoren!$A$24:$A$498,'THG-Bilanz'!$D21,Emissionsfaktoren!$C$24:$C$498,'THG-Bilanz'!$E21),_xlfn.MINIFS(Emissionsfaktoren!$B$24:$B$498,Emissionsfaktoren!$A$24:$A$498,'THG-Bilanz'!$D21,Emissionsfaktoren!$C$24:$C$498,'THG-Bilanz'!$E21))</f>
        <v>0</v>
      </c>
      <c r="J21" s="340">
        <f>IF(_xlfn.MAXIFS(Emissionsfaktoren!$B$24:$B$498,Emissionsfaktoren!$B$24:$B$498,"&lt;="&amp;'THG-Bilanz'!J$12,Emissionsfaktoren!$A$24:$A$498,'THG-Bilanz'!$D21,Emissionsfaktoren!$C$24:$C$498,'THG-Bilanz'!$E21)&gt;0,_xlfn.MAXIFS(Emissionsfaktoren!$B$24:$B$498,Emissionsfaktoren!$B$24:$B$498,"&lt;="&amp;'THG-Bilanz'!J$12,Emissionsfaktoren!$A$24:$A$498,'THG-Bilanz'!$D21,Emissionsfaktoren!$C$24:$C$498,'THG-Bilanz'!$E21),_xlfn.MINIFS(Emissionsfaktoren!$B$24:$B$498,Emissionsfaktoren!$A$24:$A$498,'THG-Bilanz'!$D21,Emissionsfaktoren!$C$24:$C$498,'THG-Bilanz'!$E21))</f>
        <v>0</v>
      </c>
      <c r="K21" s="340">
        <f>IF(_xlfn.MAXIFS(Emissionsfaktoren!$B$24:$B$498,Emissionsfaktoren!$B$24:$B$498,"&lt;="&amp;'THG-Bilanz'!K$12,Emissionsfaktoren!$A$24:$A$498,'THG-Bilanz'!$D21,Emissionsfaktoren!$C$24:$C$498,'THG-Bilanz'!$E21)&gt;0,_xlfn.MAXIFS(Emissionsfaktoren!$B$24:$B$498,Emissionsfaktoren!$B$24:$B$498,"&lt;="&amp;'THG-Bilanz'!K$12,Emissionsfaktoren!$A$24:$A$498,'THG-Bilanz'!$D21,Emissionsfaktoren!$C$24:$C$498,'THG-Bilanz'!$E21),_xlfn.MINIFS(Emissionsfaktoren!$B$24:$B$498,Emissionsfaktoren!$A$24:$A$498,'THG-Bilanz'!$D21,Emissionsfaktoren!$C$24:$C$498,'THG-Bilanz'!$E21))</f>
        <v>0</v>
      </c>
      <c r="L21" s="285" t="str" cm="1">
        <f t="array" ref="L21">IF(F21=0,"",(IFERROR(VLOOKUP($D21&amp;F21&amp;$E21,CHOOSE({1,2},Emissionsfaktoren!$A$24:$A$498&amp;Emissionsfaktoren!$B$24:$B$498&amp;Emissionsfaktoren!$C$24:$C$498,Emissionsfaktoren!$E$24:$E$498),2,0),"")*Energie!C24))</f>
        <v/>
      </c>
      <c r="M21" s="285" t="str" cm="1">
        <f t="array" ref="M21">IF(G21=0,"",(IFERROR(VLOOKUP($D21&amp;G21&amp;$E21,CHOOSE({1,2},Emissionsfaktoren!$A$24:$A$498&amp;Emissionsfaktoren!$B$24:$B$498&amp;Emissionsfaktoren!$C$24:$C$498,Emissionsfaktoren!$E$24:$E$498),2,0),"")*Energie!D24))</f>
        <v/>
      </c>
      <c r="N21" s="285" t="str" cm="1">
        <f t="array" ref="N21">IF(H21=0,"",(IFERROR(VLOOKUP($D21&amp;H21&amp;$E21,CHOOSE({1,2},Emissionsfaktoren!$A$24:$A$498&amp;Emissionsfaktoren!$B$24:$B$498&amp;Emissionsfaktoren!$C$24:$C$498,Emissionsfaktoren!$E$24:$E$498),2,0),"")*Energie!E24))</f>
        <v/>
      </c>
      <c r="O21" s="285" t="str" cm="1">
        <f t="array" ref="O21">IF(I21=0,"",(IFERROR(VLOOKUP($D21&amp;I21&amp;$E21,CHOOSE({1,2},Emissionsfaktoren!$A$24:$A$498&amp;Emissionsfaktoren!$B$24:$B$498&amp;Emissionsfaktoren!$C$24:$C$498,Emissionsfaktoren!$E$24:$E$498),2,0),"")*Energie!F24))</f>
        <v/>
      </c>
      <c r="P21" s="285" t="str" cm="1">
        <f t="array" ref="P21">IF(J21=0,"",(IFERROR(VLOOKUP($D21&amp;J21&amp;$E21,CHOOSE({1,2},Emissionsfaktoren!$A$24:$A$498&amp;Emissionsfaktoren!$B$24:$B$498&amp;Emissionsfaktoren!$C$24:$C$498,Emissionsfaktoren!$E$24:$E$498),2,0),"")*Energie!G24))</f>
        <v/>
      </c>
      <c r="Q21" s="286" t="str" cm="1">
        <f t="array" ref="Q21">IF(K21=0,"",(IFERROR(VLOOKUP($D21&amp;K21&amp;$E21,CHOOSE({1,2},Emissionsfaktoren!$A$24:$A$498&amp;Emissionsfaktoren!$B$24:$B$498&amp;Emissionsfaktoren!$C$24:$C$498,Emissionsfaktoren!$E$24:$E$498),2,0),"")*Energie!H24))</f>
        <v/>
      </c>
      <c r="R21" s="30"/>
      <c r="S21" s="34"/>
    </row>
    <row r="22" spans="1:19" ht="19.25" customHeight="1" x14ac:dyDescent="0.25">
      <c r="A22" s="574"/>
      <c r="B22" s="575" t="s">
        <v>110</v>
      </c>
      <c r="C22" s="187" t="s">
        <v>82</v>
      </c>
      <c r="D22" s="187"/>
      <c r="E22" s="187" t="s">
        <v>92</v>
      </c>
      <c r="F22" s="337">
        <f>IF(_xlfn.MAXIFS(Emissionsfaktoren!$B$24:$B$498,Emissionsfaktoren!$B$24:$B$498,"&lt;="&amp;'THG-Bilanz'!F$12,Emissionsfaktoren!$A$24:$A$498,'THG-Bilanz'!$D22,Emissionsfaktoren!$C$24:$C$498,'THG-Bilanz'!$E22)&gt;0,_xlfn.MAXIFS(Emissionsfaktoren!$B$24:$B$498,Emissionsfaktoren!$B$24:$B$498,"&lt;="&amp;'THG-Bilanz'!F$12,Emissionsfaktoren!$A$24:$A$498,'THG-Bilanz'!$D22,Emissionsfaktoren!$C$24:$C$498,'THG-Bilanz'!$E22),_xlfn.MINIFS(Emissionsfaktoren!$B$24:$B$498,Emissionsfaktoren!$A$24:$A$498,'THG-Bilanz'!$D22,Emissionsfaktoren!$C$24:$C$498,'THG-Bilanz'!$E22))</f>
        <v>0</v>
      </c>
      <c r="G22" s="337">
        <f>IF(_xlfn.MAXIFS(Emissionsfaktoren!$B$24:$B$498,Emissionsfaktoren!$B$24:$B$498,"&lt;="&amp;'THG-Bilanz'!G$12,Emissionsfaktoren!$A$24:$A$498,'THG-Bilanz'!$D22,Emissionsfaktoren!$C$24:$C$498,'THG-Bilanz'!$E22)&gt;0,_xlfn.MAXIFS(Emissionsfaktoren!$B$24:$B$498,Emissionsfaktoren!$B$24:$B$498,"&lt;="&amp;'THG-Bilanz'!G$12,Emissionsfaktoren!$A$24:$A$498,'THG-Bilanz'!$D22,Emissionsfaktoren!$C$24:$C$498,'THG-Bilanz'!$E22),_xlfn.MINIFS(Emissionsfaktoren!$B$24:$B$498,Emissionsfaktoren!$A$24:$A$498,'THG-Bilanz'!$D22,Emissionsfaktoren!$C$24:$C$498,'THG-Bilanz'!$E22))</f>
        <v>0</v>
      </c>
      <c r="H22" s="337">
        <f>IF(_xlfn.MAXIFS(Emissionsfaktoren!$B$24:$B$498,Emissionsfaktoren!$B$24:$B$498,"&lt;="&amp;'THG-Bilanz'!H$12,Emissionsfaktoren!$A$24:$A$498,'THG-Bilanz'!$D22,Emissionsfaktoren!$C$24:$C$498,'THG-Bilanz'!$E22)&gt;0,_xlfn.MAXIFS(Emissionsfaktoren!$B$24:$B$498,Emissionsfaktoren!$B$24:$B$498,"&lt;="&amp;'THG-Bilanz'!H$12,Emissionsfaktoren!$A$24:$A$498,'THG-Bilanz'!$D22,Emissionsfaktoren!$C$24:$C$498,'THG-Bilanz'!$E22),_xlfn.MINIFS(Emissionsfaktoren!$B$24:$B$498,Emissionsfaktoren!$A$24:$A$498,'THG-Bilanz'!$D22,Emissionsfaktoren!$C$24:$C$498,'THG-Bilanz'!$E22))</f>
        <v>0</v>
      </c>
      <c r="I22" s="337">
        <f>IF(_xlfn.MAXIFS(Emissionsfaktoren!$B$24:$B$498,Emissionsfaktoren!$B$24:$B$498,"&lt;="&amp;'THG-Bilanz'!I$12,Emissionsfaktoren!$A$24:$A$498,'THG-Bilanz'!$D22,Emissionsfaktoren!$C$24:$C$498,'THG-Bilanz'!$E22)&gt;0,_xlfn.MAXIFS(Emissionsfaktoren!$B$24:$B$498,Emissionsfaktoren!$B$24:$B$498,"&lt;="&amp;'THG-Bilanz'!I$12,Emissionsfaktoren!$A$24:$A$498,'THG-Bilanz'!$D22,Emissionsfaktoren!$C$24:$C$498,'THG-Bilanz'!$E22),_xlfn.MINIFS(Emissionsfaktoren!$B$24:$B$498,Emissionsfaktoren!$A$24:$A$498,'THG-Bilanz'!$D22,Emissionsfaktoren!$C$24:$C$498,'THG-Bilanz'!$E22))</f>
        <v>0</v>
      </c>
      <c r="J22" s="337">
        <f>IF(_xlfn.MAXIFS(Emissionsfaktoren!$B$24:$B$498,Emissionsfaktoren!$B$24:$B$498,"&lt;="&amp;'THG-Bilanz'!J$12,Emissionsfaktoren!$A$24:$A$498,'THG-Bilanz'!$D22,Emissionsfaktoren!$C$24:$C$498,'THG-Bilanz'!$E22)&gt;0,_xlfn.MAXIFS(Emissionsfaktoren!$B$24:$B$498,Emissionsfaktoren!$B$24:$B$498,"&lt;="&amp;'THG-Bilanz'!J$12,Emissionsfaktoren!$A$24:$A$498,'THG-Bilanz'!$D22,Emissionsfaktoren!$C$24:$C$498,'THG-Bilanz'!$E22),_xlfn.MINIFS(Emissionsfaktoren!$B$24:$B$498,Emissionsfaktoren!$A$24:$A$498,'THG-Bilanz'!$D22,Emissionsfaktoren!$C$24:$C$498,'THG-Bilanz'!$E22))</f>
        <v>0</v>
      </c>
      <c r="K22" s="337">
        <f>IF(_xlfn.MAXIFS(Emissionsfaktoren!$B$24:$B$498,Emissionsfaktoren!$B$24:$B$498,"&lt;="&amp;'THG-Bilanz'!K$12,Emissionsfaktoren!$A$24:$A$498,'THG-Bilanz'!$D22,Emissionsfaktoren!$C$24:$C$498,'THG-Bilanz'!$E22)&gt;0,_xlfn.MAXIFS(Emissionsfaktoren!$B$24:$B$498,Emissionsfaktoren!$B$24:$B$498,"&lt;="&amp;'THG-Bilanz'!K$12,Emissionsfaktoren!$A$24:$A$498,'THG-Bilanz'!$D22,Emissionsfaktoren!$C$24:$C$498,'THG-Bilanz'!$E22),_xlfn.MINIFS(Emissionsfaktoren!$B$24:$B$498,Emissionsfaktoren!$A$24:$A$498,'THG-Bilanz'!$D22,Emissionsfaktoren!$C$24:$C$498,'THG-Bilanz'!$E22))</f>
        <v>0</v>
      </c>
      <c r="L22" s="281" t="str" cm="1">
        <f t="array" ref="L22">IF(F22=0,"",(IFERROR(VLOOKUP($D22&amp;F22&amp;$E22,CHOOSE({1,2},Emissionsfaktoren!$A$24:$A$498&amp;Emissionsfaktoren!$B$24:$B$498&amp;Emissionsfaktoren!$C$24:$C$498,Emissionsfaktoren!$E$24:$E$498),2,0),"")*Energie!C27))</f>
        <v/>
      </c>
      <c r="M22" s="281" t="str" cm="1">
        <f t="array" ref="M22">IF(G22=0,"",(IFERROR(VLOOKUP($D22&amp;G22&amp;$E22,CHOOSE({1,2},Emissionsfaktoren!$A$24:$A$498&amp;Emissionsfaktoren!$B$24:$B$498&amp;Emissionsfaktoren!$C$24:$C$498,Emissionsfaktoren!$E$24:$E$498),2,0),"")*Energie!D27))</f>
        <v/>
      </c>
      <c r="N22" s="281" t="str" cm="1">
        <f t="array" ref="N22">IF(H22=0,"",(IFERROR(VLOOKUP($D22&amp;H22&amp;$E22,CHOOSE({1,2},Emissionsfaktoren!$A$24:$A$498&amp;Emissionsfaktoren!$B$24:$B$498&amp;Emissionsfaktoren!$C$24:$C$498,Emissionsfaktoren!$E$24:$E$498),2,0),"")*Energie!E27))</f>
        <v/>
      </c>
      <c r="O22" s="281" t="str" cm="1">
        <f t="array" ref="O22">IF(I22=0,"",(IFERROR(VLOOKUP($D22&amp;I22&amp;$E22,CHOOSE({1,2},Emissionsfaktoren!$A$24:$A$498&amp;Emissionsfaktoren!$B$24:$B$498&amp;Emissionsfaktoren!$C$24:$C$498,Emissionsfaktoren!$E$24:$E$498),2,0),"")*Energie!F27))</f>
        <v/>
      </c>
      <c r="P22" s="281" t="str" cm="1">
        <f t="array" ref="P22">IF(J22=0,"",(IFERROR(VLOOKUP($D22&amp;J22&amp;$E22,CHOOSE({1,2},Emissionsfaktoren!$A$24:$A$498&amp;Emissionsfaktoren!$B$24:$B$498&amp;Emissionsfaktoren!$C$24:$C$498,Emissionsfaktoren!$E$24:$E$498),2,0),"")*Energie!G27))</f>
        <v/>
      </c>
      <c r="Q22" s="282" t="str" cm="1">
        <f t="array" ref="Q22">IF(K22=0,"",(IFERROR(VLOOKUP($D22&amp;K22&amp;$E22,CHOOSE({1,2},Emissionsfaktoren!$A$24:$A$498&amp;Emissionsfaktoren!$B$24:$B$498&amp;Emissionsfaktoren!$C$24:$C$498,Emissionsfaktoren!$E$24:$E$498),2,0),"")*Energie!H27))</f>
        <v/>
      </c>
      <c r="R22" s="30"/>
      <c r="S22" s="34"/>
    </row>
    <row r="23" spans="1:19" ht="19.25" customHeight="1" x14ac:dyDescent="0.25">
      <c r="A23" s="574"/>
      <c r="B23" s="576"/>
      <c r="C23" s="188" t="s">
        <v>83</v>
      </c>
      <c r="D23" s="188"/>
      <c r="E23" s="188" t="s">
        <v>92</v>
      </c>
      <c r="F23" s="339">
        <f>IF(_xlfn.MAXIFS(Emissionsfaktoren!$B$24:$B$498,Emissionsfaktoren!$B$24:$B$498,"&lt;="&amp;'THG-Bilanz'!F$12,Emissionsfaktoren!$A$24:$A$498,'THG-Bilanz'!$D23,Emissionsfaktoren!$C$24:$C$498,'THG-Bilanz'!$E23)&gt;0,_xlfn.MAXIFS(Emissionsfaktoren!$B$24:$B$498,Emissionsfaktoren!$B$24:$B$498,"&lt;="&amp;'THG-Bilanz'!F$12,Emissionsfaktoren!$A$24:$A$498,'THG-Bilanz'!$D23,Emissionsfaktoren!$C$24:$C$498,'THG-Bilanz'!$E23),_xlfn.MINIFS(Emissionsfaktoren!$B$24:$B$498,Emissionsfaktoren!$A$24:$A$498,'THG-Bilanz'!$D23,Emissionsfaktoren!$C$24:$C$498,'THG-Bilanz'!$E23))</f>
        <v>0</v>
      </c>
      <c r="G23" s="339">
        <f>IF(_xlfn.MAXIFS(Emissionsfaktoren!$B$24:$B$498,Emissionsfaktoren!$B$24:$B$498,"&lt;="&amp;'THG-Bilanz'!G$12,Emissionsfaktoren!$A$24:$A$498,'THG-Bilanz'!$D23,Emissionsfaktoren!$C$24:$C$498,'THG-Bilanz'!$E23)&gt;0,_xlfn.MAXIFS(Emissionsfaktoren!$B$24:$B$498,Emissionsfaktoren!$B$24:$B$498,"&lt;="&amp;'THG-Bilanz'!G$12,Emissionsfaktoren!$A$24:$A$498,'THG-Bilanz'!$D23,Emissionsfaktoren!$C$24:$C$498,'THG-Bilanz'!$E23),_xlfn.MINIFS(Emissionsfaktoren!$B$24:$B$498,Emissionsfaktoren!$A$24:$A$498,'THG-Bilanz'!$D23,Emissionsfaktoren!$C$24:$C$498,'THG-Bilanz'!$E23))</f>
        <v>0</v>
      </c>
      <c r="H23" s="339">
        <f>IF(_xlfn.MAXIFS(Emissionsfaktoren!$B$24:$B$498,Emissionsfaktoren!$B$24:$B$498,"&lt;="&amp;'THG-Bilanz'!H$12,Emissionsfaktoren!$A$24:$A$498,'THG-Bilanz'!$D23,Emissionsfaktoren!$C$24:$C$498,'THG-Bilanz'!$E23)&gt;0,_xlfn.MAXIFS(Emissionsfaktoren!$B$24:$B$498,Emissionsfaktoren!$B$24:$B$498,"&lt;="&amp;'THG-Bilanz'!H$12,Emissionsfaktoren!$A$24:$A$498,'THG-Bilanz'!$D23,Emissionsfaktoren!$C$24:$C$498,'THG-Bilanz'!$E23),_xlfn.MINIFS(Emissionsfaktoren!$B$24:$B$498,Emissionsfaktoren!$A$24:$A$498,'THG-Bilanz'!$D23,Emissionsfaktoren!$C$24:$C$498,'THG-Bilanz'!$E23))</f>
        <v>0</v>
      </c>
      <c r="I23" s="339">
        <f>IF(_xlfn.MAXIFS(Emissionsfaktoren!$B$24:$B$498,Emissionsfaktoren!$B$24:$B$498,"&lt;="&amp;'THG-Bilanz'!I$12,Emissionsfaktoren!$A$24:$A$498,'THG-Bilanz'!$D23,Emissionsfaktoren!$C$24:$C$498,'THG-Bilanz'!$E23)&gt;0,_xlfn.MAXIFS(Emissionsfaktoren!$B$24:$B$498,Emissionsfaktoren!$B$24:$B$498,"&lt;="&amp;'THG-Bilanz'!I$12,Emissionsfaktoren!$A$24:$A$498,'THG-Bilanz'!$D23,Emissionsfaktoren!$C$24:$C$498,'THG-Bilanz'!$E23),_xlfn.MINIFS(Emissionsfaktoren!$B$24:$B$498,Emissionsfaktoren!$A$24:$A$498,'THG-Bilanz'!$D23,Emissionsfaktoren!$C$24:$C$498,'THG-Bilanz'!$E23))</f>
        <v>0</v>
      </c>
      <c r="J23" s="339">
        <f>IF(_xlfn.MAXIFS(Emissionsfaktoren!$B$24:$B$498,Emissionsfaktoren!$B$24:$B$498,"&lt;="&amp;'THG-Bilanz'!J$12,Emissionsfaktoren!$A$24:$A$498,'THG-Bilanz'!$D23,Emissionsfaktoren!$C$24:$C$498,'THG-Bilanz'!$E23)&gt;0,_xlfn.MAXIFS(Emissionsfaktoren!$B$24:$B$498,Emissionsfaktoren!$B$24:$B$498,"&lt;="&amp;'THG-Bilanz'!J$12,Emissionsfaktoren!$A$24:$A$498,'THG-Bilanz'!$D23,Emissionsfaktoren!$C$24:$C$498,'THG-Bilanz'!$E23),_xlfn.MINIFS(Emissionsfaktoren!$B$24:$B$498,Emissionsfaktoren!$A$24:$A$498,'THG-Bilanz'!$D23,Emissionsfaktoren!$C$24:$C$498,'THG-Bilanz'!$E23))</f>
        <v>0</v>
      </c>
      <c r="K23" s="339">
        <f>IF(_xlfn.MAXIFS(Emissionsfaktoren!$B$24:$B$498,Emissionsfaktoren!$B$24:$B$498,"&lt;="&amp;'THG-Bilanz'!K$12,Emissionsfaktoren!$A$24:$A$498,'THG-Bilanz'!$D23,Emissionsfaktoren!$C$24:$C$498,'THG-Bilanz'!$E23)&gt;0,_xlfn.MAXIFS(Emissionsfaktoren!$B$24:$B$498,Emissionsfaktoren!$B$24:$B$498,"&lt;="&amp;'THG-Bilanz'!K$12,Emissionsfaktoren!$A$24:$A$498,'THG-Bilanz'!$D23,Emissionsfaktoren!$C$24:$C$498,'THG-Bilanz'!$E23),_xlfn.MINIFS(Emissionsfaktoren!$B$24:$B$498,Emissionsfaktoren!$A$24:$A$498,'THG-Bilanz'!$D23,Emissionsfaktoren!$C$24:$C$498,'THG-Bilanz'!$E23))</f>
        <v>0</v>
      </c>
      <c r="L23" s="283" t="str" cm="1">
        <f t="array" ref="L23">IF(F23=0,"",(IFERROR(VLOOKUP($D23&amp;F23&amp;$E23,CHOOSE({1,2},Emissionsfaktoren!$A$24:$A$498&amp;Emissionsfaktoren!$B$24:$B$498&amp;Emissionsfaktoren!$C$24:$C$498,Emissionsfaktoren!$E$24:$E$498),2,0),"")*Energie!C28))</f>
        <v/>
      </c>
      <c r="M23" s="283" t="str" cm="1">
        <f t="array" ref="M23">IF(G23=0,"",(IFERROR(VLOOKUP($D23&amp;G23&amp;$E23,CHOOSE({1,2},Emissionsfaktoren!$A$24:$A$498&amp;Emissionsfaktoren!$B$24:$B$498&amp;Emissionsfaktoren!$C$24:$C$498,Emissionsfaktoren!$E$24:$E$498),2,0),"")*Energie!D28))</f>
        <v/>
      </c>
      <c r="N23" s="283" t="str" cm="1">
        <f t="array" ref="N23">IF(H23=0,"",(IFERROR(VLOOKUP($D23&amp;H23&amp;$E23,CHOOSE({1,2},Emissionsfaktoren!$A$24:$A$498&amp;Emissionsfaktoren!$B$24:$B$498&amp;Emissionsfaktoren!$C$24:$C$498,Emissionsfaktoren!$E$24:$E$498),2,0),"")*Energie!E28))</f>
        <v/>
      </c>
      <c r="O23" s="283" t="str" cm="1">
        <f t="array" ref="O23">IF(I23=0,"",(IFERROR(VLOOKUP($D23&amp;I23&amp;$E23,CHOOSE({1,2},Emissionsfaktoren!$A$24:$A$498&amp;Emissionsfaktoren!$B$24:$B$498&amp;Emissionsfaktoren!$C$24:$C$498,Emissionsfaktoren!$E$24:$E$498),2,0),"")*Energie!F28))</f>
        <v/>
      </c>
      <c r="P23" s="283" t="str" cm="1">
        <f t="array" ref="P23">IF(J23=0,"",(IFERROR(VLOOKUP($D23&amp;J23&amp;$E23,CHOOSE({1,2},Emissionsfaktoren!$A$24:$A$498&amp;Emissionsfaktoren!$B$24:$B$498&amp;Emissionsfaktoren!$C$24:$C$498,Emissionsfaktoren!$E$24:$E$498),2,0),"")*Energie!G28))</f>
        <v/>
      </c>
      <c r="Q23" s="284" t="str" cm="1">
        <f t="array" ref="Q23">IF(K23=0,"",(IFERROR(VLOOKUP($D23&amp;K23&amp;$E23,CHOOSE({1,2},Emissionsfaktoren!$A$24:$A$498&amp;Emissionsfaktoren!$B$24:$B$498&amp;Emissionsfaktoren!$C$24:$C$498,Emissionsfaktoren!$E$24:$E$498),2,0),"")*Energie!H28))</f>
        <v/>
      </c>
    </row>
    <row r="24" spans="1:19" ht="19.25" customHeight="1" x14ac:dyDescent="0.25">
      <c r="A24" s="574"/>
      <c r="B24" s="576"/>
      <c r="C24" s="188" t="s">
        <v>84</v>
      </c>
      <c r="D24" s="188"/>
      <c r="E24" s="188" t="s">
        <v>92</v>
      </c>
      <c r="F24" s="339">
        <f>IF(_xlfn.MAXIFS(Emissionsfaktoren!$B$24:$B$498,Emissionsfaktoren!$B$24:$B$498,"&lt;="&amp;'THG-Bilanz'!F$12,Emissionsfaktoren!$A$24:$A$498,'THG-Bilanz'!$D24,Emissionsfaktoren!$C$24:$C$498,'THG-Bilanz'!$E24)&gt;0,_xlfn.MAXIFS(Emissionsfaktoren!$B$24:$B$498,Emissionsfaktoren!$B$24:$B$498,"&lt;="&amp;'THG-Bilanz'!F$12,Emissionsfaktoren!$A$24:$A$498,'THG-Bilanz'!$D24,Emissionsfaktoren!$C$24:$C$498,'THG-Bilanz'!$E24),_xlfn.MINIFS(Emissionsfaktoren!$B$24:$B$498,Emissionsfaktoren!$A$24:$A$498,'THG-Bilanz'!$D24,Emissionsfaktoren!$C$24:$C$498,'THG-Bilanz'!$E24))</f>
        <v>0</v>
      </c>
      <c r="G24" s="339">
        <f>IF(_xlfn.MAXIFS(Emissionsfaktoren!$B$24:$B$498,Emissionsfaktoren!$B$24:$B$498,"&lt;="&amp;'THG-Bilanz'!G$12,Emissionsfaktoren!$A$24:$A$498,'THG-Bilanz'!$D24,Emissionsfaktoren!$C$24:$C$498,'THG-Bilanz'!$E24)&gt;0,_xlfn.MAXIFS(Emissionsfaktoren!$B$24:$B$498,Emissionsfaktoren!$B$24:$B$498,"&lt;="&amp;'THG-Bilanz'!G$12,Emissionsfaktoren!$A$24:$A$498,'THG-Bilanz'!$D24,Emissionsfaktoren!$C$24:$C$498,'THG-Bilanz'!$E24),_xlfn.MINIFS(Emissionsfaktoren!$B$24:$B$498,Emissionsfaktoren!$A$24:$A$498,'THG-Bilanz'!$D24,Emissionsfaktoren!$C$24:$C$498,'THG-Bilanz'!$E24))</f>
        <v>0</v>
      </c>
      <c r="H24" s="339">
        <f>IF(_xlfn.MAXIFS(Emissionsfaktoren!$B$24:$B$498,Emissionsfaktoren!$B$24:$B$498,"&lt;="&amp;'THG-Bilanz'!H$12,Emissionsfaktoren!$A$24:$A$498,'THG-Bilanz'!$D24,Emissionsfaktoren!$C$24:$C$498,'THG-Bilanz'!$E24)&gt;0,_xlfn.MAXIFS(Emissionsfaktoren!$B$24:$B$498,Emissionsfaktoren!$B$24:$B$498,"&lt;="&amp;'THG-Bilanz'!H$12,Emissionsfaktoren!$A$24:$A$498,'THG-Bilanz'!$D24,Emissionsfaktoren!$C$24:$C$498,'THG-Bilanz'!$E24),_xlfn.MINIFS(Emissionsfaktoren!$B$24:$B$498,Emissionsfaktoren!$A$24:$A$498,'THG-Bilanz'!$D24,Emissionsfaktoren!$C$24:$C$498,'THG-Bilanz'!$E24))</f>
        <v>0</v>
      </c>
      <c r="I24" s="339">
        <f>IF(_xlfn.MAXIFS(Emissionsfaktoren!$B$24:$B$498,Emissionsfaktoren!$B$24:$B$498,"&lt;="&amp;'THG-Bilanz'!I$12,Emissionsfaktoren!$A$24:$A$498,'THG-Bilanz'!$D24,Emissionsfaktoren!$C$24:$C$498,'THG-Bilanz'!$E24)&gt;0,_xlfn.MAXIFS(Emissionsfaktoren!$B$24:$B$498,Emissionsfaktoren!$B$24:$B$498,"&lt;="&amp;'THG-Bilanz'!I$12,Emissionsfaktoren!$A$24:$A$498,'THG-Bilanz'!$D24,Emissionsfaktoren!$C$24:$C$498,'THG-Bilanz'!$E24),_xlfn.MINIFS(Emissionsfaktoren!$B$24:$B$498,Emissionsfaktoren!$A$24:$A$498,'THG-Bilanz'!$D24,Emissionsfaktoren!$C$24:$C$498,'THG-Bilanz'!$E24))</f>
        <v>0</v>
      </c>
      <c r="J24" s="339">
        <f>IF(_xlfn.MAXIFS(Emissionsfaktoren!$B$24:$B$498,Emissionsfaktoren!$B$24:$B$498,"&lt;="&amp;'THG-Bilanz'!J$12,Emissionsfaktoren!$A$24:$A$498,'THG-Bilanz'!$D24,Emissionsfaktoren!$C$24:$C$498,'THG-Bilanz'!$E24)&gt;0,_xlfn.MAXIFS(Emissionsfaktoren!$B$24:$B$498,Emissionsfaktoren!$B$24:$B$498,"&lt;="&amp;'THG-Bilanz'!J$12,Emissionsfaktoren!$A$24:$A$498,'THG-Bilanz'!$D24,Emissionsfaktoren!$C$24:$C$498,'THG-Bilanz'!$E24),_xlfn.MINIFS(Emissionsfaktoren!$B$24:$B$498,Emissionsfaktoren!$A$24:$A$498,'THG-Bilanz'!$D24,Emissionsfaktoren!$C$24:$C$498,'THG-Bilanz'!$E24))</f>
        <v>0</v>
      </c>
      <c r="K24" s="339">
        <f>IF(_xlfn.MAXIFS(Emissionsfaktoren!$B$24:$B$498,Emissionsfaktoren!$B$24:$B$498,"&lt;="&amp;'THG-Bilanz'!K$12,Emissionsfaktoren!$A$24:$A$498,'THG-Bilanz'!$D24,Emissionsfaktoren!$C$24:$C$498,'THG-Bilanz'!$E24)&gt;0,_xlfn.MAXIFS(Emissionsfaktoren!$B$24:$B$498,Emissionsfaktoren!$B$24:$B$498,"&lt;="&amp;'THG-Bilanz'!K$12,Emissionsfaktoren!$A$24:$A$498,'THG-Bilanz'!$D24,Emissionsfaktoren!$C$24:$C$498,'THG-Bilanz'!$E24),_xlfn.MINIFS(Emissionsfaktoren!$B$24:$B$498,Emissionsfaktoren!$A$24:$A$498,'THG-Bilanz'!$D24,Emissionsfaktoren!$C$24:$C$498,'THG-Bilanz'!$E24))</f>
        <v>0</v>
      </c>
      <c r="L24" s="283" t="str" cm="1">
        <f t="array" ref="L24">IF(F24=0,"",(IFERROR(VLOOKUP($D24&amp;F24&amp;$E24,CHOOSE({1,2},Emissionsfaktoren!$A$24:$A$498&amp;Emissionsfaktoren!$B$24:$B$498&amp;Emissionsfaktoren!$C$24:$C$498,Emissionsfaktoren!$E$24:$E$498),2,0),"")*Energie!C29))</f>
        <v/>
      </c>
      <c r="M24" s="283" t="str" cm="1">
        <f t="array" ref="M24">IF(G24=0,"",(IFERROR(VLOOKUP($D24&amp;G24&amp;$E24,CHOOSE({1,2},Emissionsfaktoren!$A$24:$A$498&amp;Emissionsfaktoren!$B$24:$B$498&amp;Emissionsfaktoren!$C$24:$C$498,Emissionsfaktoren!$E$24:$E$498),2,0),"")*Energie!D29))</f>
        <v/>
      </c>
      <c r="N24" s="283" t="str" cm="1">
        <f t="array" ref="N24">IF(H24=0,"",(IFERROR(VLOOKUP($D24&amp;H24&amp;$E24,CHOOSE({1,2},Emissionsfaktoren!$A$24:$A$498&amp;Emissionsfaktoren!$B$24:$B$498&amp;Emissionsfaktoren!$C$24:$C$498,Emissionsfaktoren!$E$24:$E$498),2,0),"")*Energie!E29))</f>
        <v/>
      </c>
      <c r="O24" s="283" t="str" cm="1">
        <f t="array" ref="O24">IF(I24=0,"",(IFERROR(VLOOKUP($D24&amp;I24&amp;$E24,CHOOSE({1,2},Emissionsfaktoren!$A$24:$A$498&amp;Emissionsfaktoren!$B$24:$B$498&amp;Emissionsfaktoren!$C$24:$C$498,Emissionsfaktoren!$E$24:$E$498),2,0),"")*Energie!F29))</f>
        <v/>
      </c>
      <c r="P24" s="283" t="str" cm="1">
        <f t="array" ref="P24">IF(J24=0,"",(IFERROR(VLOOKUP($D24&amp;J24&amp;$E24,CHOOSE({1,2},Emissionsfaktoren!$A$24:$A$498&amp;Emissionsfaktoren!$B$24:$B$498&amp;Emissionsfaktoren!$C$24:$C$498,Emissionsfaktoren!$E$24:$E$498),2,0),"")*Energie!G29))</f>
        <v/>
      </c>
      <c r="Q24" s="284" t="str" cm="1">
        <f t="array" ref="Q24">IF(K24=0,"",(IFERROR(VLOOKUP($D24&amp;K24&amp;$E24,CHOOSE({1,2},Emissionsfaktoren!$A$24:$A$498&amp;Emissionsfaktoren!$B$24:$B$498&amp;Emissionsfaktoren!$C$24:$C$498,Emissionsfaktoren!$E$24:$E$498),2,0),"")*Energie!H29))</f>
        <v/>
      </c>
      <c r="S24" s="82"/>
    </row>
    <row r="25" spans="1:19" ht="19.25" customHeight="1" x14ac:dyDescent="0.25">
      <c r="A25" s="574"/>
      <c r="B25" s="576"/>
      <c r="C25" s="188" t="s">
        <v>85</v>
      </c>
      <c r="D25" s="188"/>
      <c r="E25" s="188" t="s">
        <v>92</v>
      </c>
      <c r="F25" s="339">
        <f>IF(_xlfn.MAXIFS(Emissionsfaktoren!$B$24:$B$498,Emissionsfaktoren!$B$24:$B$498,"&lt;="&amp;'THG-Bilanz'!F$12,Emissionsfaktoren!$A$24:$A$498,'THG-Bilanz'!$D25,Emissionsfaktoren!$C$24:$C$498,'THG-Bilanz'!$E25)&gt;0,_xlfn.MAXIFS(Emissionsfaktoren!$B$24:$B$498,Emissionsfaktoren!$B$24:$B$498,"&lt;="&amp;'THG-Bilanz'!F$12,Emissionsfaktoren!$A$24:$A$498,'THG-Bilanz'!$D25,Emissionsfaktoren!$C$24:$C$498,'THG-Bilanz'!$E25),_xlfn.MINIFS(Emissionsfaktoren!$B$24:$B$498,Emissionsfaktoren!$A$24:$A$498,'THG-Bilanz'!$D25,Emissionsfaktoren!$C$24:$C$498,'THG-Bilanz'!$E25))</f>
        <v>0</v>
      </c>
      <c r="G25" s="339">
        <f>IF(_xlfn.MAXIFS(Emissionsfaktoren!$B$24:$B$498,Emissionsfaktoren!$B$24:$B$498,"&lt;="&amp;'THG-Bilanz'!G$12,Emissionsfaktoren!$A$24:$A$498,'THG-Bilanz'!$D25,Emissionsfaktoren!$C$24:$C$498,'THG-Bilanz'!$E25)&gt;0,_xlfn.MAXIFS(Emissionsfaktoren!$B$24:$B$498,Emissionsfaktoren!$B$24:$B$498,"&lt;="&amp;'THG-Bilanz'!G$12,Emissionsfaktoren!$A$24:$A$498,'THG-Bilanz'!$D25,Emissionsfaktoren!$C$24:$C$498,'THG-Bilanz'!$E25),_xlfn.MINIFS(Emissionsfaktoren!$B$24:$B$498,Emissionsfaktoren!$A$24:$A$498,'THG-Bilanz'!$D25,Emissionsfaktoren!$C$24:$C$498,'THG-Bilanz'!$E25))</f>
        <v>0</v>
      </c>
      <c r="H25" s="339">
        <f>IF(_xlfn.MAXIFS(Emissionsfaktoren!$B$24:$B$498,Emissionsfaktoren!$B$24:$B$498,"&lt;="&amp;'THG-Bilanz'!H$12,Emissionsfaktoren!$A$24:$A$498,'THG-Bilanz'!$D25,Emissionsfaktoren!$C$24:$C$498,'THG-Bilanz'!$E25)&gt;0,_xlfn.MAXIFS(Emissionsfaktoren!$B$24:$B$498,Emissionsfaktoren!$B$24:$B$498,"&lt;="&amp;'THG-Bilanz'!H$12,Emissionsfaktoren!$A$24:$A$498,'THG-Bilanz'!$D25,Emissionsfaktoren!$C$24:$C$498,'THG-Bilanz'!$E25),_xlfn.MINIFS(Emissionsfaktoren!$B$24:$B$498,Emissionsfaktoren!$A$24:$A$498,'THG-Bilanz'!$D25,Emissionsfaktoren!$C$24:$C$498,'THG-Bilanz'!$E25))</f>
        <v>0</v>
      </c>
      <c r="I25" s="339">
        <f>IF(_xlfn.MAXIFS(Emissionsfaktoren!$B$24:$B$498,Emissionsfaktoren!$B$24:$B$498,"&lt;="&amp;'THG-Bilanz'!I$12,Emissionsfaktoren!$A$24:$A$498,'THG-Bilanz'!$D25,Emissionsfaktoren!$C$24:$C$498,'THG-Bilanz'!$E25)&gt;0,_xlfn.MAXIFS(Emissionsfaktoren!$B$24:$B$498,Emissionsfaktoren!$B$24:$B$498,"&lt;="&amp;'THG-Bilanz'!I$12,Emissionsfaktoren!$A$24:$A$498,'THG-Bilanz'!$D25,Emissionsfaktoren!$C$24:$C$498,'THG-Bilanz'!$E25),_xlfn.MINIFS(Emissionsfaktoren!$B$24:$B$498,Emissionsfaktoren!$A$24:$A$498,'THG-Bilanz'!$D25,Emissionsfaktoren!$C$24:$C$498,'THG-Bilanz'!$E25))</f>
        <v>0</v>
      </c>
      <c r="J25" s="339">
        <f>IF(_xlfn.MAXIFS(Emissionsfaktoren!$B$24:$B$498,Emissionsfaktoren!$B$24:$B$498,"&lt;="&amp;'THG-Bilanz'!J$12,Emissionsfaktoren!$A$24:$A$498,'THG-Bilanz'!$D25,Emissionsfaktoren!$C$24:$C$498,'THG-Bilanz'!$E25)&gt;0,_xlfn.MAXIFS(Emissionsfaktoren!$B$24:$B$498,Emissionsfaktoren!$B$24:$B$498,"&lt;="&amp;'THG-Bilanz'!J$12,Emissionsfaktoren!$A$24:$A$498,'THG-Bilanz'!$D25,Emissionsfaktoren!$C$24:$C$498,'THG-Bilanz'!$E25),_xlfn.MINIFS(Emissionsfaktoren!$B$24:$B$498,Emissionsfaktoren!$A$24:$A$498,'THG-Bilanz'!$D25,Emissionsfaktoren!$C$24:$C$498,'THG-Bilanz'!$E25))</f>
        <v>0</v>
      </c>
      <c r="K25" s="339">
        <f>IF(_xlfn.MAXIFS(Emissionsfaktoren!$B$24:$B$498,Emissionsfaktoren!$B$24:$B$498,"&lt;="&amp;'THG-Bilanz'!K$12,Emissionsfaktoren!$A$24:$A$498,'THG-Bilanz'!$D25,Emissionsfaktoren!$C$24:$C$498,'THG-Bilanz'!$E25)&gt;0,_xlfn.MAXIFS(Emissionsfaktoren!$B$24:$B$498,Emissionsfaktoren!$B$24:$B$498,"&lt;="&amp;'THG-Bilanz'!K$12,Emissionsfaktoren!$A$24:$A$498,'THG-Bilanz'!$D25,Emissionsfaktoren!$C$24:$C$498,'THG-Bilanz'!$E25),_xlfn.MINIFS(Emissionsfaktoren!$B$24:$B$498,Emissionsfaktoren!$A$24:$A$498,'THG-Bilanz'!$D25,Emissionsfaktoren!$C$24:$C$498,'THG-Bilanz'!$E25))</f>
        <v>0</v>
      </c>
      <c r="L25" s="283" t="str" cm="1">
        <f t="array" ref="L25">IF(F25=0,"",(IFERROR(VLOOKUP($D25&amp;F25&amp;$E25,CHOOSE({1,2},Emissionsfaktoren!$A$24:$A$498&amp;Emissionsfaktoren!$B$24:$B$498&amp;Emissionsfaktoren!$C$24:$C$498,Emissionsfaktoren!$E$24:$E$498),2,0),"")*Energie!C30))</f>
        <v/>
      </c>
      <c r="M25" s="283" t="str" cm="1">
        <f t="array" ref="M25">IF(G25=0,"",(IFERROR(VLOOKUP($D25&amp;G25&amp;$E25,CHOOSE({1,2},Emissionsfaktoren!$A$24:$A$498&amp;Emissionsfaktoren!$B$24:$B$498&amp;Emissionsfaktoren!$C$24:$C$498,Emissionsfaktoren!$E$24:$E$498),2,0),"")*Energie!D30))</f>
        <v/>
      </c>
      <c r="N25" s="283" t="str" cm="1">
        <f t="array" ref="N25">IF(H25=0,"",(IFERROR(VLOOKUP($D25&amp;H25&amp;$E25,CHOOSE({1,2},Emissionsfaktoren!$A$24:$A$498&amp;Emissionsfaktoren!$B$24:$B$498&amp;Emissionsfaktoren!$C$24:$C$498,Emissionsfaktoren!$E$24:$E$498),2,0),"")*Energie!E30))</f>
        <v/>
      </c>
      <c r="O25" s="283" t="str" cm="1">
        <f t="array" ref="O25">IF(I25=0,"",(IFERROR(VLOOKUP($D25&amp;I25&amp;$E25,CHOOSE({1,2},Emissionsfaktoren!$A$24:$A$498&amp;Emissionsfaktoren!$B$24:$B$498&amp;Emissionsfaktoren!$C$24:$C$498,Emissionsfaktoren!$E$24:$E$498),2,0),"")*Energie!F30))</f>
        <v/>
      </c>
      <c r="P25" s="283" t="str" cm="1">
        <f t="array" ref="P25">IF(J25=0,"",(IFERROR(VLOOKUP($D25&amp;J25&amp;$E25,CHOOSE({1,2},Emissionsfaktoren!$A$24:$A$498&amp;Emissionsfaktoren!$B$24:$B$498&amp;Emissionsfaktoren!$C$24:$C$498,Emissionsfaktoren!$E$24:$E$498),2,0),"")*Energie!G30))</f>
        <v/>
      </c>
      <c r="Q25" s="284" t="str" cm="1">
        <f t="array" ref="Q25">IF(K25=0,"",(IFERROR(VLOOKUP($D25&amp;K25&amp;$E25,CHOOSE({1,2},Emissionsfaktoren!$A$24:$A$498&amp;Emissionsfaktoren!$B$24:$B$498&amp;Emissionsfaktoren!$C$24:$C$498,Emissionsfaktoren!$E$24:$E$498),2,0),"")*Energie!H30))</f>
        <v/>
      </c>
      <c r="S25" s="82"/>
    </row>
    <row r="26" spans="1:19" ht="19.25" customHeight="1" thickBot="1" x14ac:dyDescent="0.3">
      <c r="A26" s="574"/>
      <c r="B26" s="577"/>
      <c r="C26" s="385" t="s">
        <v>112</v>
      </c>
      <c r="D26" s="385"/>
      <c r="E26" s="385" t="s">
        <v>92</v>
      </c>
      <c r="F26" s="340">
        <f>IF(_xlfn.MAXIFS(Emissionsfaktoren!$B$24:$B$498,Emissionsfaktoren!$B$24:$B$498,"&lt;="&amp;'THG-Bilanz'!F$12,Emissionsfaktoren!$A$24:$A$498,'THG-Bilanz'!$D26,Emissionsfaktoren!$C$24:$C$498,'THG-Bilanz'!$E26)&gt;0,_xlfn.MAXIFS(Emissionsfaktoren!$B$24:$B$498,Emissionsfaktoren!$B$24:$B$498,"&lt;="&amp;'THG-Bilanz'!F$12,Emissionsfaktoren!$A$24:$A$498,'THG-Bilanz'!$D26,Emissionsfaktoren!$C$24:$C$498,'THG-Bilanz'!$E26),_xlfn.MINIFS(Emissionsfaktoren!$B$24:$B$498,Emissionsfaktoren!$A$24:$A$498,'THG-Bilanz'!$D26,Emissionsfaktoren!$C$24:$C$498,'THG-Bilanz'!$E26))</f>
        <v>0</v>
      </c>
      <c r="G26" s="340">
        <f>IF(_xlfn.MAXIFS(Emissionsfaktoren!$B$24:$B$498,Emissionsfaktoren!$B$24:$B$498,"&lt;="&amp;'THG-Bilanz'!G$12,Emissionsfaktoren!$A$24:$A$498,'THG-Bilanz'!$D26,Emissionsfaktoren!$C$24:$C$498,'THG-Bilanz'!$E26)&gt;0,_xlfn.MAXIFS(Emissionsfaktoren!$B$24:$B$498,Emissionsfaktoren!$B$24:$B$498,"&lt;="&amp;'THG-Bilanz'!G$12,Emissionsfaktoren!$A$24:$A$498,'THG-Bilanz'!$D26,Emissionsfaktoren!$C$24:$C$498,'THG-Bilanz'!$E26),_xlfn.MINIFS(Emissionsfaktoren!$B$24:$B$498,Emissionsfaktoren!$A$24:$A$498,'THG-Bilanz'!$D26,Emissionsfaktoren!$C$24:$C$498,'THG-Bilanz'!$E26))</f>
        <v>0</v>
      </c>
      <c r="H26" s="340">
        <f>IF(_xlfn.MAXIFS(Emissionsfaktoren!$B$24:$B$498,Emissionsfaktoren!$B$24:$B$498,"&lt;="&amp;'THG-Bilanz'!H$12,Emissionsfaktoren!$A$24:$A$498,'THG-Bilanz'!$D26,Emissionsfaktoren!$C$24:$C$498,'THG-Bilanz'!$E26)&gt;0,_xlfn.MAXIFS(Emissionsfaktoren!$B$24:$B$498,Emissionsfaktoren!$B$24:$B$498,"&lt;="&amp;'THG-Bilanz'!H$12,Emissionsfaktoren!$A$24:$A$498,'THG-Bilanz'!$D26,Emissionsfaktoren!$C$24:$C$498,'THG-Bilanz'!$E26),_xlfn.MINIFS(Emissionsfaktoren!$B$24:$B$498,Emissionsfaktoren!$A$24:$A$498,'THG-Bilanz'!$D26,Emissionsfaktoren!$C$24:$C$498,'THG-Bilanz'!$E26))</f>
        <v>0</v>
      </c>
      <c r="I26" s="340">
        <f>IF(_xlfn.MAXIFS(Emissionsfaktoren!$B$24:$B$498,Emissionsfaktoren!$B$24:$B$498,"&lt;="&amp;'THG-Bilanz'!I$12,Emissionsfaktoren!$A$24:$A$498,'THG-Bilanz'!$D26,Emissionsfaktoren!$C$24:$C$498,'THG-Bilanz'!$E26)&gt;0,_xlfn.MAXIFS(Emissionsfaktoren!$B$24:$B$498,Emissionsfaktoren!$B$24:$B$498,"&lt;="&amp;'THG-Bilanz'!I$12,Emissionsfaktoren!$A$24:$A$498,'THG-Bilanz'!$D26,Emissionsfaktoren!$C$24:$C$498,'THG-Bilanz'!$E26),_xlfn.MINIFS(Emissionsfaktoren!$B$24:$B$498,Emissionsfaktoren!$A$24:$A$498,'THG-Bilanz'!$D26,Emissionsfaktoren!$C$24:$C$498,'THG-Bilanz'!$E26))</f>
        <v>0</v>
      </c>
      <c r="J26" s="340">
        <f>IF(_xlfn.MAXIFS(Emissionsfaktoren!$B$24:$B$498,Emissionsfaktoren!$B$24:$B$498,"&lt;="&amp;'THG-Bilanz'!J$12,Emissionsfaktoren!$A$24:$A$498,'THG-Bilanz'!$D26,Emissionsfaktoren!$C$24:$C$498,'THG-Bilanz'!$E26)&gt;0,_xlfn.MAXIFS(Emissionsfaktoren!$B$24:$B$498,Emissionsfaktoren!$B$24:$B$498,"&lt;="&amp;'THG-Bilanz'!J$12,Emissionsfaktoren!$A$24:$A$498,'THG-Bilanz'!$D26,Emissionsfaktoren!$C$24:$C$498,'THG-Bilanz'!$E26),_xlfn.MINIFS(Emissionsfaktoren!$B$24:$B$498,Emissionsfaktoren!$A$24:$A$498,'THG-Bilanz'!$D26,Emissionsfaktoren!$C$24:$C$498,'THG-Bilanz'!$E26))</f>
        <v>0</v>
      </c>
      <c r="K26" s="340">
        <f>IF(_xlfn.MAXIFS(Emissionsfaktoren!$B$24:$B$498,Emissionsfaktoren!$B$24:$B$498,"&lt;="&amp;'THG-Bilanz'!K$12,Emissionsfaktoren!$A$24:$A$498,'THG-Bilanz'!$D26,Emissionsfaktoren!$C$24:$C$498,'THG-Bilanz'!$E26)&gt;0,_xlfn.MAXIFS(Emissionsfaktoren!$B$24:$B$498,Emissionsfaktoren!$B$24:$B$498,"&lt;="&amp;'THG-Bilanz'!K$12,Emissionsfaktoren!$A$24:$A$498,'THG-Bilanz'!$D26,Emissionsfaktoren!$C$24:$C$498,'THG-Bilanz'!$E26),_xlfn.MINIFS(Emissionsfaktoren!$B$24:$B$498,Emissionsfaktoren!$A$24:$A$498,'THG-Bilanz'!$D26,Emissionsfaktoren!$C$24:$C$498,'THG-Bilanz'!$E26))</f>
        <v>0</v>
      </c>
      <c r="L26" s="285" t="str" cm="1">
        <f t="array" ref="L26">IF(F26=0,"",(IFERROR(VLOOKUP($D26&amp;F26&amp;$E26,CHOOSE({1,2},Emissionsfaktoren!$A$24:$A$498&amp;Emissionsfaktoren!$B$24:$B$498&amp;Emissionsfaktoren!$C$24:$C$498,Emissionsfaktoren!$E$24:$E$498),2,0),"")*Energie!C32))</f>
        <v/>
      </c>
      <c r="M26" s="285" t="str" cm="1">
        <f t="array" ref="M26">IF(G26=0,"",(IFERROR(VLOOKUP($D26&amp;G26&amp;$E26,CHOOSE({1,2},Emissionsfaktoren!$A$24:$A$498&amp;Emissionsfaktoren!$B$24:$B$498&amp;Emissionsfaktoren!$C$24:$C$498,Emissionsfaktoren!$E$24:$E$498),2,0),"")*Energie!D32))</f>
        <v/>
      </c>
      <c r="N26" s="285" t="str" cm="1">
        <f t="array" ref="N26">IF(H26=0,"",(IFERROR(VLOOKUP($D26&amp;H26&amp;$E26,CHOOSE({1,2},Emissionsfaktoren!$A$24:$A$498&amp;Emissionsfaktoren!$B$24:$B$498&amp;Emissionsfaktoren!$C$24:$C$498,Emissionsfaktoren!$E$24:$E$498),2,0),"")*Energie!E32))</f>
        <v/>
      </c>
      <c r="O26" s="285" t="str" cm="1">
        <f t="array" ref="O26">IF(I26=0,"",(IFERROR(VLOOKUP($D26&amp;I26&amp;$E26,CHOOSE({1,2},Emissionsfaktoren!$A$24:$A$498&amp;Emissionsfaktoren!$B$24:$B$498&amp;Emissionsfaktoren!$C$24:$C$498,Emissionsfaktoren!$E$24:$E$498),2,0),"")*Energie!F32))</f>
        <v/>
      </c>
      <c r="P26" s="285" t="str" cm="1">
        <f t="array" ref="P26">IF(J26=0,"",(IFERROR(VLOOKUP($D26&amp;J26&amp;$E26,CHOOSE({1,2},Emissionsfaktoren!$A$24:$A$498&amp;Emissionsfaktoren!$B$24:$B$498&amp;Emissionsfaktoren!$C$24:$C$498,Emissionsfaktoren!$E$24:$E$498),2,0),"")*Energie!G32))</f>
        <v/>
      </c>
      <c r="Q26" s="286" t="str" cm="1">
        <f t="array" ref="Q26">IF(K26=0,"",(IFERROR(VLOOKUP($D26&amp;K26&amp;$E26,CHOOSE({1,2},Emissionsfaktoren!$A$24:$A$498&amp;Emissionsfaktoren!$B$24:$B$498&amp;Emissionsfaktoren!$C$24:$C$498,Emissionsfaktoren!$E$24:$E$498),2,0),"")*Energie!H32))</f>
        <v/>
      </c>
      <c r="S26" s="82"/>
    </row>
    <row r="27" spans="1:19" ht="19.25" customHeight="1" x14ac:dyDescent="0.25">
      <c r="A27" s="574"/>
      <c r="B27" s="575" t="s">
        <v>224</v>
      </c>
      <c r="C27" s="300" t="s">
        <v>245</v>
      </c>
      <c r="D27" s="300"/>
      <c r="E27" s="300" t="s">
        <v>92</v>
      </c>
      <c r="F27" s="346">
        <f>IF(_xlfn.MAXIFS(Emissionsfaktoren!$B$24:$B$498,Emissionsfaktoren!$B$24:$B$498,"&lt;="&amp;'THG-Bilanz'!F$12,Emissionsfaktoren!$A$24:$A$498,'THG-Bilanz'!$D27,Emissionsfaktoren!$C$24:$C$498,'THG-Bilanz'!$E27)&gt;0,_xlfn.MAXIFS(Emissionsfaktoren!$B$24:$B$498,Emissionsfaktoren!$B$24:$B$498,"&lt;="&amp;'THG-Bilanz'!F$12,Emissionsfaktoren!$A$24:$A$498,'THG-Bilanz'!$D27,Emissionsfaktoren!$C$24:$C$498,'THG-Bilanz'!$E27),_xlfn.MINIFS(Emissionsfaktoren!$B$24:$B$498,Emissionsfaktoren!$A$24:$A$498,'THG-Bilanz'!$D27,Emissionsfaktoren!$C$24:$C$498,'THG-Bilanz'!$E27))</f>
        <v>0</v>
      </c>
      <c r="G27" s="346">
        <f>IF(_xlfn.MAXIFS(Emissionsfaktoren!$B$24:$B$498,Emissionsfaktoren!$B$24:$B$498,"&lt;="&amp;'THG-Bilanz'!G$12,Emissionsfaktoren!$A$24:$A$498,'THG-Bilanz'!$D27,Emissionsfaktoren!$C$24:$C$498,'THG-Bilanz'!$E27)&gt;0,_xlfn.MAXIFS(Emissionsfaktoren!$B$24:$B$498,Emissionsfaktoren!$B$24:$B$498,"&lt;="&amp;'THG-Bilanz'!G$12,Emissionsfaktoren!$A$24:$A$498,'THG-Bilanz'!$D27,Emissionsfaktoren!$C$24:$C$498,'THG-Bilanz'!$E27),_xlfn.MINIFS(Emissionsfaktoren!$B$24:$B$498,Emissionsfaktoren!$A$24:$A$498,'THG-Bilanz'!$D27,Emissionsfaktoren!$C$24:$C$498,'THG-Bilanz'!$E27))</f>
        <v>0</v>
      </c>
      <c r="H27" s="346">
        <f>IF(_xlfn.MAXIFS(Emissionsfaktoren!$B$24:$B$498,Emissionsfaktoren!$B$24:$B$498,"&lt;="&amp;'THG-Bilanz'!H$12,Emissionsfaktoren!$A$24:$A$498,'THG-Bilanz'!$D27,Emissionsfaktoren!$C$24:$C$498,'THG-Bilanz'!$E27)&gt;0,_xlfn.MAXIFS(Emissionsfaktoren!$B$24:$B$498,Emissionsfaktoren!$B$24:$B$498,"&lt;="&amp;'THG-Bilanz'!H$12,Emissionsfaktoren!$A$24:$A$498,'THG-Bilanz'!$D27,Emissionsfaktoren!$C$24:$C$498,'THG-Bilanz'!$E27),_xlfn.MINIFS(Emissionsfaktoren!$B$24:$B$498,Emissionsfaktoren!$A$24:$A$498,'THG-Bilanz'!$D27,Emissionsfaktoren!$C$24:$C$498,'THG-Bilanz'!$E27))</f>
        <v>0</v>
      </c>
      <c r="I27" s="346">
        <f>IF(_xlfn.MAXIFS(Emissionsfaktoren!$B$24:$B$498,Emissionsfaktoren!$B$24:$B$498,"&lt;="&amp;'THG-Bilanz'!I$12,Emissionsfaktoren!$A$24:$A$498,'THG-Bilanz'!$D27,Emissionsfaktoren!$C$24:$C$498,'THG-Bilanz'!$E27)&gt;0,_xlfn.MAXIFS(Emissionsfaktoren!$B$24:$B$498,Emissionsfaktoren!$B$24:$B$498,"&lt;="&amp;'THG-Bilanz'!I$12,Emissionsfaktoren!$A$24:$A$498,'THG-Bilanz'!$D27,Emissionsfaktoren!$C$24:$C$498,'THG-Bilanz'!$E27),_xlfn.MINIFS(Emissionsfaktoren!$B$24:$B$498,Emissionsfaktoren!$A$24:$A$498,'THG-Bilanz'!$D27,Emissionsfaktoren!$C$24:$C$498,'THG-Bilanz'!$E27))</f>
        <v>0</v>
      </c>
      <c r="J27" s="346">
        <f>IF(_xlfn.MAXIFS(Emissionsfaktoren!$B$24:$B$498,Emissionsfaktoren!$B$24:$B$498,"&lt;="&amp;'THG-Bilanz'!J$12,Emissionsfaktoren!$A$24:$A$498,'THG-Bilanz'!$D27,Emissionsfaktoren!$C$24:$C$498,'THG-Bilanz'!$E27)&gt;0,_xlfn.MAXIFS(Emissionsfaktoren!$B$24:$B$498,Emissionsfaktoren!$B$24:$B$498,"&lt;="&amp;'THG-Bilanz'!J$12,Emissionsfaktoren!$A$24:$A$498,'THG-Bilanz'!$D27,Emissionsfaktoren!$C$24:$C$498,'THG-Bilanz'!$E27),_xlfn.MINIFS(Emissionsfaktoren!$B$24:$B$498,Emissionsfaktoren!$A$24:$A$498,'THG-Bilanz'!$D27,Emissionsfaktoren!$C$24:$C$498,'THG-Bilanz'!$E27))</f>
        <v>0</v>
      </c>
      <c r="K27" s="346">
        <f>IF(_xlfn.MAXIFS(Emissionsfaktoren!$B$24:$B$498,Emissionsfaktoren!$B$24:$B$498,"&lt;="&amp;'THG-Bilanz'!K$12,Emissionsfaktoren!$A$24:$A$498,'THG-Bilanz'!$D27,Emissionsfaktoren!$C$24:$C$498,'THG-Bilanz'!$E27)&gt;0,_xlfn.MAXIFS(Emissionsfaktoren!$B$24:$B$498,Emissionsfaktoren!$B$24:$B$498,"&lt;="&amp;'THG-Bilanz'!K$12,Emissionsfaktoren!$A$24:$A$498,'THG-Bilanz'!$D27,Emissionsfaktoren!$C$24:$C$498,'THG-Bilanz'!$E27),_xlfn.MINIFS(Emissionsfaktoren!$B$24:$B$498,Emissionsfaktoren!$A$24:$A$498,'THG-Bilanz'!$D27,Emissionsfaktoren!$C$24:$C$498,'THG-Bilanz'!$E27))</f>
        <v>0</v>
      </c>
      <c r="L27" s="281" t="str" cm="1">
        <f t="array" ref="L27">IF(F27=0,"",(IFERROR(VLOOKUP($D27&amp;F27&amp;$E27,CHOOSE({1,2},Emissionsfaktoren!$A$24:$A$498&amp;Emissionsfaktoren!$B$24:$B$498&amp;Emissionsfaktoren!$C$24:$C$498,Emissionsfaktoren!$E$24:$E$498),2,0),"")*Kältemittel!D28))</f>
        <v/>
      </c>
      <c r="M27" s="281" t="str" cm="1">
        <f t="array" ref="M27">IF(G27=0,"",(IFERROR(VLOOKUP($D27&amp;G27&amp;$E27,CHOOSE({1,2},Emissionsfaktoren!$A$24:$A$498&amp;Emissionsfaktoren!$B$24:$B$498&amp;Emissionsfaktoren!$C$24:$C$498,Emissionsfaktoren!$E$24:$E$498),2,0),"")*Kältemittel!E28))</f>
        <v/>
      </c>
      <c r="N27" s="281" t="str" cm="1">
        <f t="array" ref="N27">IF(H27=0,"",(IFERROR(VLOOKUP($D27&amp;H27&amp;$E27,CHOOSE({1,2},Emissionsfaktoren!$A$24:$A$498&amp;Emissionsfaktoren!$B$24:$B$498&amp;Emissionsfaktoren!$C$24:$C$498,Emissionsfaktoren!$E$24:$E$498),2,0),"")*Kältemittel!F28))</f>
        <v/>
      </c>
      <c r="O27" s="281" t="str" cm="1">
        <f t="array" ref="O27">IF(I27=0,"",(IFERROR(VLOOKUP($D27&amp;I27&amp;$E27,CHOOSE({1,2},Emissionsfaktoren!$A$24:$A$498&amp;Emissionsfaktoren!$B$24:$B$498&amp;Emissionsfaktoren!$C$24:$C$498,Emissionsfaktoren!$E$24:$E$498),2,0),"")*Kältemittel!G28))</f>
        <v/>
      </c>
      <c r="P27" s="281" t="str" cm="1">
        <f t="array" ref="P27">IF(J27=0,"",(IFERROR(VLOOKUP($D27&amp;J27&amp;$E27,CHOOSE({1,2},Emissionsfaktoren!$A$24:$A$498&amp;Emissionsfaktoren!$B$24:$B$498&amp;Emissionsfaktoren!$C$24:$C$498,Emissionsfaktoren!$E$24:$E$498),2,0),"")*Kältemittel!H28))</f>
        <v/>
      </c>
      <c r="Q27" s="282" t="str" cm="1">
        <f t="array" ref="Q27">IF(K27=0,"",(IFERROR(VLOOKUP($D27&amp;K27&amp;$E27,CHOOSE({1,2},Emissionsfaktoren!$A$24:$A$498&amp;Emissionsfaktoren!$B$24:$B$498&amp;Emissionsfaktoren!$C$24:$C$498,Emissionsfaktoren!$E$24:$E$498),2,0),"")*Kältemittel!I28))</f>
        <v/>
      </c>
    </row>
    <row r="28" spans="1:19" ht="19.25" customHeight="1" x14ac:dyDescent="0.25">
      <c r="A28" s="574"/>
      <c r="B28" s="576"/>
      <c r="C28" s="3" t="s">
        <v>246</v>
      </c>
      <c r="D28" s="3"/>
      <c r="E28" s="3" t="s">
        <v>92</v>
      </c>
      <c r="F28" s="342">
        <f>IF(_xlfn.MAXIFS(Emissionsfaktoren!$B$24:$B$498,Emissionsfaktoren!$B$24:$B$498,"&lt;="&amp;'THG-Bilanz'!F$12,Emissionsfaktoren!$A$24:$A$498,'THG-Bilanz'!$D28,Emissionsfaktoren!$C$24:$C$498,'THG-Bilanz'!$E28)&gt;0,_xlfn.MAXIFS(Emissionsfaktoren!$B$24:$B$498,Emissionsfaktoren!$B$24:$B$498,"&lt;="&amp;'THG-Bilanz'!F$12,Emissionsfaktoren!$A$24:$A$498,'THG-Bilanz'!$D28,Emissionsfaktoren!$C$24:$C$498,'THG-Bilanz'!$E28),_xlfn.MINIFS(Emissionsfaktoren!$B$24:$B$498,Emissionsfaktoren!$A$24:$A$498,'THG-Bilanz'!$D28,Emissionsfaktoren!$C$24:$C$498,'THG-Bilanz'!$E28))</f>
        <v>0</v>
      </c>
      <c r="G28" s="342">
        <f>IF(_xlfn.MAXIFS(Emissionsfaktoren!$B$24:$B$498,Emissionsfaktoren!$B$24:$B$498,"&lt;="&amp;'THG-Bilanz'!G$12,Emissionsfaktoren!$A$24:$A$498,'THG-Bilanz'!$D28,Emissionsfaktoren!$C$24:$C$498,'THG-Bilanz'!$E28)&gt;0,_xlfn.MAXIFS(Emissionsfaktoren!$B$24:$B$498,Emissionsfaktoren!$B$24:$B$498,"&lt;="&amp;'THG-Bilanz'!G$12,Emissionsfaktoren!$A$24:$A$498,'THG-Bilanz'!$D28,Emissionsfaktoren!$C$24:$C$498,'THG-Bilanz'!$E28),_xlfn.MINIFS(Emissionsfaktoren!$B$24:$B$498,Emissionsfaktoren!$A$24:$A$498,'THG-Bilanz'!$D28,Emissionsfaktoren!$C$24:$C$498,'THG-Bilanz'!$E28))</f>
        <v>0</v>
      </c>
      <c r="H28" s="342">
        <f>IF(_xlfn.MAXIFS(Emissionsfaktoren!$B$24:$B$498,Emissionsfaktoren!$B$24:$B$498,"&lt;="&amp;'THG-Bilanz'!H$12,Emissionsfaktoren!$A$24:$A$498,'THG-Bilanz'!$D28,Emissionsfaktoren!$C$24:$C$498,'THG-Bilanz'!$E28)&gt;0,_xlfn.MAXIFS(Emissionsfaktoren!$B$24:$B$498,Emissionsfaktoren!$B$24:$B$498,"&lt;="&amp;'THG-Bilanz'!H$12,Emissionsfaktoren!$A$24:$A$498,'THG-Bilanz'!$D28,Emissionsfaktoren!$C$24:$C$498,'THG-Bilanz'!$E28),_xlfn.MINIFS(Emissionsfaktoren!$B$24:$B$498,Emissionsfaktoren!$A$24:$A$498,'THG-Bilanz'!$D28,Emissionsfaktoren!$C$24:$C$498,'THG-Bilanz'!$E28))</f>
        <v>0</v>
      </c>
      <c r="I28" s="342">
        <f>IF(_xlfn.MAXIFS(Emissionsfaktoren!$B$24:$B$498,Emissionsfaktoren!$B$24:$B$498,"&lt;="&amp;'THG-Bilanz'!I$12,Emissionsfaktoren!$A$24:$A$498,'THG-Bilanz'!$D28,Emissionsfaktoren!$C$24:$C$498,'THG-Bilanz'!$E28)&gt;0,_xlfn.MAXIFS(Emissionsfaktoren!$B$24:$B$498,Emissionsfaktoren!$B$24:$B$498,"&lt;="&amp;'THG-Bilanz'!I$12,Emissionsfaktoren!$A$24:$A$498,'THG-Bilanz'!$D28,Emissionsfaktoren!$C$24:$C$498,'THG-Bilanz'!$E28),_xlfn.MINIFS(Emissionsfaktoren!$B$24:$B$498,Emissionsfaktoren!$A$24:$A$498,'THG-Bilanz'!$D28,Emissionsfaktoren!$C$24:$C$498,'THG-Bilanz'!$E28))</f>
        <v>0</v>
      </c>
      <c r="J28" s="342">
        <f>IF(_xlfn.MAXIFS(Emissionsfaktoren!$B$24:$B$498,Emissionsfaktoren!$B$24:$B$498,"&lt;="&amp;'THG-Bilanz'!J$12,Emissionsfaktoren!$A$24:$A$498,'THG-Bilanz'!$D28,Emissionsfaktoren!$C$24:$C$498,'THG-Bilanz'!$E28)&gt;0,_xlfn.MAXIFS(Emissionsfaktoren!$B$24:$B$498,Emissionsfaktoren!$B$24:$B$498,"&lt;="&amp;'THG-Bilanz'!J$12,Emissionsfaktoren!$A$24:$A$498,'THG-Bilanz'!$D28,Emissionsfaktoren!$C$24:$C$498,'THG-Bilanz'!$E28),_xlfn.MINIFS(Emissionsfaktoren!$B$24:$B$498,Emissionsfaktoren!$A$24:$A$498,'THG-Bilanz'!$D28,Emissionsfaktoren!$C$24:$C$498,'THG-Bilanz'!$E28))</f>
        <v>0</v>
      </c>
      <c r="K28" s="342">
        <f>IF(_xlfn.MAXIFS(Emissionsfaktoren!$B$24:$B$498,Emissionsfaktoren!$B$24:$B$498,"&lt;="&amp;'THG-Bilanz'!K$12,Emissionsfaktoren!$A$24:$A$498,'THG-Bilanz'!$D28,Emissionsfaktoren!$C$24:$C$498,'THG-Bilanz'!$E28)&gt;0,_xlfn.MAXIFS(Emissionsfaktoren!$B$24:$B$498,Emissionsfaktoren!$B$24:$B$498,"&lt;="&amp;'THG-Bilanz'!K$12,Emissionsfaktoren!$A$24:$A$498,'THG-Bilanz'!$D28,Emissionsfaktoren!$C$24:$C$498,'THG-Bilanz'!$E28),_xlfn.MINIFS(Emissionsfaktoren!$B$24:$B$498,Emissionsfaktoren!$A$24:$A$498,'THG-Bilanz'!$D28,Emissionsfaktoren!$C$24:$C$498,'THG-Bilanz'!$E28))</f>
        <v>0</v>
      </c>
      <c r="L28" s="283" t="str" cm="1">
        <f t="array" ref="L28">IF(F28=0,"",(IFERROR(VLOOKUP($D28&amp;F28&amp;$E28,CHOOSE({1,2},Emissionsfaktoren!$A$24:$A$498&amp;Emissionsfaktoren!$B$24:$B$498&amp;Emissionsfaktoren!$C$24:$C$498,Emissionsfaktoren!$E$24:$E$498),2,0),"")*Kältemittel!D33))</f>
        <v/>
      </c>
      <c r="M28" s="283" t="str" cm="1">
        <f t="array" ref="M28">IF(G28=0,"",(IFERROR(VLOOKUP($D28&amp;G28&amp;$E28,CHOOSE({1,2},Emissionsfaktoren!$A$24:$A$498&amp;Emissionsfaktoren!$B$24:$B$498&amp;Emissionsfaktoren!$C$24:$C$498,Emissionsfaktoren!$E$24:$E$498),2,0),"")*Kältemittel!E33))</f>
        <v/>
      </c>
      <c r="N28" s="283" t="str" cm="1">
        <f t="array" ref="N28">IF(H28=0,"",(IFERROR(VLOOKUP($D28&amp;H28&amp;$E28,CHOOSE({1,2},Emissionsfaktoren!$A$24:$A$498&amp;Emissionsfaktoren!$B$24:$B$498&amp;Emissionsfaktoren!$C$24:$C$498,Emissionsfaktoren!$E$24:$E$498),2,0),"")*Kältemittel!F33))</f>
        <v/>
      </c>
      <c r="O28" s="283" t="str" cm="1">
        <f t="array" ref="O28">IF(I28=0,"",(IFERROR(VLOOKUP($D28&amp;I28&amp;$E28,CHOOSE({1,2},Emissionsfaktoren!$A$24:$A$498&amp;Emissionsfaktoren!$B$24:$B$498&amp;Emissionsfaktoren!$C$24:$C$498,Emissionsfaktoren!$E$24:$E$498),2,0),"")*Kältemittel!G33))</f>
        <v/>
      </c>
      <c r="P28" s="283" t="str" cm="1">
        <f t="array" ref="P28">IF(J28=0,"",(IFERROR(VLOOKUP($D28&amp;J28&amp;$E28,CHOOSE({1,2},Emissionsfaktoren!$A$24:$A$498&amp;Emissionsfaktoren!$B$24:$B$498&amp;Emissionsfaktoren!$C$24:$C$498,Emissionsfaktoren!$E$24:$E$498),2,0),"")*Kältemittel!H33))</f>
        <v/>
      </c>
      <c r="Q28" s="284" t="str" cm="1">
        <f t="array" ref="Q28">IF(K28=0,"",(IFERROR(VLOOKUP($D28&amp;K28&amp;$E28,CHOOSE({1,2},Emissionsfaktoren!$A$24:$A$498&amp;Emissionsfaktoren!$B$24:$B$498&amp;Emissionsfaktoren!$C$24:$C$498,Emissionsfaktoren!$E$24:$E$498),2,0),"")*Kältemittel!I33))</f>
        <v/>
      </c>
    </row>
    <row r="29" spans="1:19" ht="19.25" customHeight="1" x14ac:dyDescent="0.25">
      <c r="A29" s="574"/>
      <c r="B29" s="576"/>
      <c r="C29" s="3" t="s">
        <v>247</v>
      </c>
      <c r="D29" s="3"/>
      <c r="E29" s="3" t="s">
        <v>92</v>
      </c>
      <c r="F29" s="342">
        <f>IF(_xlfn.MAXIFS(Emissionsfaktoren!$B$24:$B$498,Emissionsfaktoren!$B$24:$B$498,"&lt;="&amp;'THG-Bilanz'!F$12,Emissionsfaktoren!$A$24:$A$498,'THG-Bilanz'!$D29,Emissionsfaktoren!$C$24:$C$498,'THG-Bilanz'!$E29)&gt;0,_xlfn.MAXIFS(Emissionsfaktoren!$B$24:$B$498,Emissionsfaktoren!$B$24:$B$498,"&lt;="&amp;'THG-Bilanz'!F$12,Emissionsfaktoren!$A$24:$A$498,'THG-Bilanz'!$D29,Emissionsfaktoren!$C$24:$C$498,'THG-Bilanz'!$E29),_xlfn.MINIFS(Emissionsfaktoren!$B$24:$B$498,Emissionsfaktoren!$A$24:$A$498,'THG-Bilanz'!$D29,Emissionsfaktoren!$C$24:$C$498,'THG-Bilanz'!$E29))</f>
        <v>0</v>
      </c>
      <c r="G29" s="342">
        <f>IF(_xlfn.MAXIFS(Emissionsfaktoren!$B$24:$B$498,Emissionsfaktoren!$B$24:$B$498,"&lt;="&amp;'THG-Bilanz'!G$12,Emissionsfaktoren!$A$24:$A$498,'THG-Bilanz'!$D29,Emissionsfaktoren!$C$24:$C$498,'THG-Bilanz'!$E29)&gt;0,_xlfn.MAXIFS(Emissionsfaktoren!$B$24:$B$498,Emissionsfaktoren!$B$24:$B$498,"&lt;="&amp;'THG-Bilanz'!G$12,Emissionsfaktoren!$A$24:$A$498,'THG-Bilanz'!$D29,Emissionsfaktoren!$C$24:$C$498,'THG-Bilanz'!$E29),_xlfn.MINIFS(Emissionsfaktoren!$B$24:$B$498,Emissionsfaktoren!$A$24:$A$498,'THG-Bilanz'!$D29,Emissionsfaktoren!$C$24:$C$498,'THG-Bilanz'!$E29))</f>
        <v>0</v>
      </c>
      <c r="H29" s="342">
        <f>IF(_xlfn.MAXIFS(Emissionsfaktoren!$B$24:$B$498,Emissionsfaktoren!$B$24:$B$498,"&lt;="&amp;'THG-Bilanz'!H$12,Emissionsfaktoren!$A$24:$A$498,'THG-Bilanz'!$D29,Emissionsfaktoren!$C$24:$C$498,'THG-Bilanz'!$E29)&gt;0,_xlfn.MAXIFS(Emissionsfaktoren!$B$24:$B$498,Emissionsfaktoren!$B$24:$B$498,"&lt;="&amp;'THG-Bilanz'!H$12,Emissionsfaktoren!$A$24:$A$498,'THG-Bilanz'!$D29,Emissionsfaktoren!$C$24:$C$498,'THG-Bilanz'!$E29),_xlfn.MINIFS(Emissionsfaktoren!$B$24:$B$498,Emissionsfaktoren!$A$24:$A$498,'THG-Bilanz'!$D29,Emissionsfaktoren!$C$24:$C$498,'THG-Bilanz'!$E29))</f>
        <v>0</v>
      </c>
      <c r="I29" s="342">
        <f>IF(_xlfn.MAXIFS(Emissionsfaktoren!$B$24:$B$498,Emissionsfaktoren!$B$24:$B$498,"&lt;="&amp;'THG-Bilanz'!I$12,Emissionsfaktoren!$A$24:$A$498,'THG-Bilanz'!$D29,Emissionsfaktoren!$C$24:$C$498,'THG-Bilanz'!$E29)&gt;0,_xlfn.MAXIFS(Emissionsfaktoren!$B$24:$B$498,Emissionsfaktoren!$B$24:$B$498,"&lt;="&amp;'THG-Bilanz'!I$12,Emissionsfaktoren!$A$24:$A$498,'THG-Bilanz'!$D29,Emissionsfaktoren!$C$24:$C$498,'THG-Bilanz'!$E29),_xlfn.MINIFS(Emissionsfaktoren!$B$24:$B$498,Emissionsfaktoren!$A$24:$A$498,'THG-Bilanz'!$D29,Emissionsfaktoren!$C$24:$C$498,'THG-Bilanz'!$E29))</f>
        <v>0</v>
      </c>
      <c r="J29" s="342">
        <f>IF(_xlfn.MAXIFS(Emissionsfaktoren!$B$24:$B$498,Emissionsfaktoren!$B$24:$B$498,"&lt;="&amp;'THG-Bilanz'!J$12,Emissionsfaktoren!$A$24:$A$498,'THG-Bilanz'!$D29,Emissionsfaktoren!$C$24:$C$498,'THG-Bilanz'!$E29)&gt;0,_xlfn.MAXIFS(Emissionsfaktoren!$B$24:$B$498,Emissionsfaktoren!$B$24:$B$498,"&lt;="&amp;'THG-Bilanz'!J$12,Emissionsfaktoren!$A$24:$A$498,'THG-Bilanz'!$D29,Emissionsfaktoren!$C$24:$C$498,'THG-Bilanz'!$E29),_xlfn.MINIFS(Emissionsfaktoren!$B$24:$B$498,Emissionsfaktoren!$A$24:$A$498,'THG-Bilanz'!$D29,Emissionsfaktoren!$C$24:$C$498,'THG-Bilanz'!$E29))</f>
        <v>0</v>
      </c>
      <c r="K29" s="342">
        <f>IF(_xlfn.MAXIFS(Emissionsfaktoren!$B$24:$B$498,Emissionsfaktoren!$B$24:$B$498,"&lt;="&amp;'THG-Bilanz'!K$12,Emissionsfaktoren!$A$24:$A$498,'THG-Bilanz'!$D29,Emissionsfaktoren!$C$24:$C$498,'THG-Bilanz'!$E29)&gt;0,_xlfn.MAXIFS(Emissionsfaktoren!$B$24:$B$498,Emissionsfaktoren!$B$24:$B$498,"&lt;="&amp;'THG-Bilanz'!K$12,Emissionsfaktoren!$A$24:$A$498,'THG-Bilanz'!$D29,Emissionsfaktoren!$C$24:$C$498,'THG-Bilanz'!$E29),_xlfn.MINIFS(Emissionsfaktoren!$B$24:$B$498,Emissionsfaktoren!$A$24:$A$498,'THG-Bilanz'!$D29,Emissionsfaktoren!$C$24:$C$498,'THG-Bilanz'!$E29))</f>
        <v>0</v>
      </c>
      <c r="L29" s="283" t="str" cm="1">
        <f t="array" ref="L29">IF(F29=0,"",(IFERROR(VLOOKUP($D29&amp;F29&amp;$E29,CHOOSE({1,2},Emissionsfaktoren!$A$24:$A$498&amp;Emissionsfaktoren!$B$24:$B$498&amp;Emissionsfaktoren!$C$24:$C$498,Emissionsfaktoren!$E$24:$E$498),2,0),"")*Kältemittel!D34))</f>
        <v/>
      </c>
      <c r="M29" s="283" t="str" cm="1">
        <f t="array" ref="M29">IF(G29=0,"",(IFERROR(VLOOKUP($D29&amp;G29&amp;$E29,CHOOSE({1,2},Emissionsfaktoren!$A$24:$A$498&amp;Emissionsfaktoren!$B$24:$B$498&amp;Emissionsfaktoren!$C$24:$C$498,Emissionsfaktoren!$E$24:$E$498),2,0),"")*Kältemittel!E34))</f>
        <v/>
      </c>
      <c r="N29" s="283" t="str" cm="1">
        <f t="array" ref="N29">IF(H29=0,"",(IFERROR(VLOOKUP($D29&amp;H29&amp;$E29,CHOOSE({1,2},Emissionsfaktoren!$A$24:$A$498&amp;Emissionsfaktoren!$B$24:$B$498&amp;Emissionsfaktoren!$C$24:$C$498,Emissionsfaktoren!$E$24:$E$498),2,0),"")*Kältemittel!F34))</f>
        <v/>
      </c>
      <c r="O29" s="283" t="str" cm="1">
        <f t="array" ref="O29">IF(I29=0,"",(IFERROR(VLOOKUP($D29&amp;I29&amp;$E29,CHOOSE({1,2},Emissionsfaktoren!$A$24:$A$498&amp;Emissionsfaktoren!$B$24:$B$498&amp;Emissionsfaktoren!$C$24:$C$498,Emissionsfaktoren!$E$24:$E$498),2,0),"")*Kältemittel!G34))</f>
        <v/>
      </c>
      <c r="P29" s="283" t="str" cm="1">
        <f t="array" ref="P29">IF(J29=0,"",(IFERROR(VLOOKUP($D29&amp;J29&amp;$E29,CHOOSE({1,2},Emissionsfaktoren!$A$24:$A$498&amp;Emissionsfaktoren!$B$24:$B$498&amp;Emissionsfaktoren!$C$24:$C$498,Emissionsfaktoren!$E$24:$E$498),2,0),"")*Kältemittel!H34))</f>
        <v/>
      </c>
      <c r="Q29" s="284" t="str" cm="1">
        <f t="array" ref="Q29">IF(K29=0,"",(IFERROR(VLOOKUP($D29&amp;K29&amp;$E29,CHOOSE({1,2},Emissionsfaktoren!$A$24:$A$498&amp;Emissionsfaktoren!$B$24:$B$498&amp;Emissionsfaktoren!$C$24:$C$498,Emissionsfaktoren!$E$24:$E$498),2,0),"")*Kältemittel!I34))</f>
        <v/>
      </c>
    </row>
    <row r="30" spans="1:19" ht="19.25" customHeight="1" x14ac:dyDescent="0.25">
      <c r="A30" s="574"/>
      <c r="B30" s="576"/>
      <c r="C30" s="3" t="s">
        <v>248</v>
      </c>
      <c r="D30" s="3"/>
      <c r="E30" s="3" t="s">
        <v>92</v>
      </c>
      <c r="F30" s="342">
        <f>IF(_xlfn.MAXIFS(Emissionsfaktoren!$B$24:$B$498,Emissionsfaktoren!$B$24:$B$498,"&lt;="&amp;'THG-Bilanz'!F$12,Emissionsfaktoren!$A$24:$A$498,'THG-Bilanz'!$D30,Emissionsfaktoren!$C$24:$C$498,'THG-Bilanz'!$E30)&gt;0,_xlfn.MAXIFS(Emissionsfaktoren!$B$24:$B$498,Emissionsfaktoren!$B$24:$B$498,"&lt;="&amp;'THG-Bilanz'!F$12,Emissionsfaktoren!$A$24:$A$498,'THG-Bilanz'!$D30,Emissionsfaktoren!$C$24:$C$498,'THG-Bilanz'!$E30),_xlfn.MINIFS(Emissionsfaktoren!$B$24:$B$498,Emissionsfaktoren!$A$24:$A$498,'THG-Bilanz'!$D30,Emissionsfaktoren!$C$24:$C$498,'THG-Bilanz'!$E30))</f>
        <v>0</v>
      </c>
      <c r="G30" s="342">
        <f>IF(_xlfn.MAXIFS(Emissionsfaktoren!$B$24:$B$498,Emissionsfaktoren!$B$24:$B$498,"&lt;="&amp;'THG-Bilanz'!G$12,Emissionsfaktoren!$A$24:$A$498,'THG-Bilanz'!$D30,Emissionsfaktoren!$C$24:$C$498,'THG-Bilanz'!$E30)&gt;0,_xlfn.MAXIFS(Emissionsfaktoren!$B$24:$B$498,Emissionsfaktoren!$B$24:$B$498,"&lt;="&amp;'THG-Bilanz'!G$12,Emissionsfaktoren!$A$24:$A$498,'THG-Bilanz'!$D30,Emissionsfaktoren!$C$24:$C$498,'THG-Bilanz'!$E30),_xlfn.MINIFS(Emissionsfaktoren!$B$24:$B$498,Emissionsfaktoren!$A$24:$A$498,'THG-Bilanz'!$D30,Emissionsfaktoren!$C$24:$C$498,'THG-Bilanz'!$E30))</f>
        <v>0</v>
      </c>
      <c r="H30" s="342">
        <f>IF(_xlfn.MAXIFS(Emissionsfaktoren!$B$24:$B$498,Emissionsfaktoren!$B$24:$B$498,"&lt;="&amp;'THG-Bilanz'!H$12,Emissionsfaktoren!$A$24:$A$498,'THG-Bilanz'!$D30,Emissionsfaktoren!$C$24:$C$498,'THG-Bilanz'!$E30)&gt;0,_xlfn.MAXIFS(Emissionsfaktoren!$B$24:$B$498,Emissionsfaktoren!$B$24:$B$498,"&lt;="&amp;'THG-Bilanz'!H$12,Emissionsfaktoren!$A$24:$A$498,'THG-Bilanz'!$D30,Emissionsfaktoren!$C$24:$C$498,'THG-Bilanz'!$E30),_xlfn.MINIFS(Emissionsfaktoren!$B$24:$B$498,Emissionsfaktoren!$A$24:$A$498,'THG-Bilanz'!$D30,Emissionsfaktoren!$C$24:$C$498,'THG-Bilanz'!$E30))</f>
        <v>0</v>
      </c>
      <c r="I30" s="342">
        <f>IF(_xlfn.MAXIFS(Emissionsfaktoren!$B$24:$B$498,Emissionsfaktoren!$B$24:$B$498,"&lt;="&amp;'THG-Bilanz'!I$12,Emissionsfaktoren!$A$24:$A$498,'THG-Bilanz'!$D30,Emissionsfaktoren!$C$24:$C$498,'THG-Bilanz'!$E30)&gt;0,_xlfn.MAXIFS(Emissionsfaktoren!$B$24:$B$498,Emissionsfaktoren!$B$24:$B$498,"&lt;="&amp;'THG-Bilanz'!I$12,Emissionsfaktoren!$A$24:$A$498,'THG-Bilanz'!$D30,Emissionsfaktoren!$C$24:$C$498,'THG-Bilanz'!$E30),_xlfn.MINIFS(Emissionsfaktoren!$B$24:$B$498,Emissionsfaktoren!$A$24:$A$498,'THG-Bilanz'!$D30,Emissionsfaktoren!$C$24:$C$498,'THG-Bilanz'!$E30))</f>
        <v>0</v>
      </c>
      <c r="J30" s="342">
        <f>IF(_xlfn.MAXIFS(Emissionsfaktoren!$B$24:$B$498,Emissionsfaktoren!$B$24:$B$498,"&lt;="&amp;'THG-Bilanz'!J$12,Emissionsfaktoren!$A$24:$A$498,'THG-Bilanz'!$D30,Emissionsfaktoren!$C$24:$C$498,'THG-Bilanz'!$E30)&gt;0,_xlfn.MAXIFS(Emissionsfaktoren!$B$24:$B$498,Emissionsfaktoren!$B$24:$B$498,"&lt;="&amp;'THG-Bilanz'!J$12,Emissionsfaktoren!$A$24:$A$498,'THG-Bilanz'!$D30,Emissionsfaktoren!$C$24:$C$498,'THG-Bilanz'!$E30),_xlfn.MINIFS(Emissionsfaktoren!$B$24:$B$498,Emissionsfaktoren!$A$24:$A$498,'THG-Bilanz'!$D30,Emissionsfaktoren!$C$24:$C$498,'THG-Bilanz'!$E30))</f>
        <v>0</v>
      </c>
      <c r="K30" s="342">
        <f>IF(_xlfn.MAXIFS(Emissionsfaktoren!$B$24:$B$498,Emissionsfaktoren!$B$24:$B$498,"&lt;="&amp;'THG-Bilanz'!K$12,Emissionsfaktoren!$A$24:$A$498,'THG-Bilanz'!$D30,Emissionsfaktoren!$C$24:$C$498,'THG-Bilanz'!$E30)&gt;0,_xlfn.MAXIFS(Emissionsfaktoren!$B$24:$B$498,Emissionsfaktoren!$B$24:$B$498,"&lt;="&amp;'THG-Bilanz'!K$12,Emissionsfaktoren!$A$24:$A$498,'THG-Bilanz'!$D30,Emissionsfaktoren!$C$24:$C$498,'THG-Bilanz'!$E30),_xlfn.MINIFS(Emissionsfaktoren!$B$24:$B$498,Emissionsfaktoren!$A$24:$A$498,'THG-Bilanz'!$D30,Emissionsfaktoren!$C$24:$C$498,'THG-Bilanz'!$E30))</f>
        <v>0</v>
      </c>
      <c r="L30" s="283" t="str" cm="1">
        <f t="array" ref="L30">IF(F30=0,"",(IFERROR(VLOOKUP($D30&amp;F30&amp;$E30,CHOOSE({1,2},Emissionsfaktoren!$A$24:$A$498&amp;Emissionsfaktoren!$B$24:$B$498&amp;Emissionsfaktoren!$C$24:$C$498,Emissionsfaktoren!$E$24:$E$498),2,0),"")*Kältemittel!D35))</f>
        <v/>
      </c>
      <c r="M30" s="283" t="str" cm="1">
        <f t="array" ref="M30">IF(G30=0,"",(IFERROR(VLOOKUP($D30&amp;G30&amp;$E30,CHOOSE({1,2},Emissionsfaktoren!$A$24:$A$498&amp;Emissionsfaktoren!$B$24:$B$498&amp;Emissionsfaktoren!$C$24:$C$498,Emissionsfaktoren!$E$24:$E$498),2,0),"")*Kältemittel!E35))</f>
        <v/>
      </c>
      <c r="N30" s="283" t="str" cm="1">
        <f t="array" ref="N30">IF(H30=0,"",(IFERROR(VLOOKUP($D30&amp;H30&amp;$E30,CHOOSE({1,2},Emissionsfaktoren!$A$24:$A$498&amp;Emissionsfaktoren!$B$24:$B$498&amp;Emissionsfaktoren!$C$24:$C$498,Emissionsfaktoren!$E$24:$E$498),2,0),"")*Kältemittel!F35))</f>
        <v/>
      </c>
      <c r="O30" s="283" t="str" cm="1">
        <f t="array" ref="O30">IF(I30=0,"",(IFERROR(VLOOKUP($D30&amp;I30&amp;$E30,CHOOSE({1,2},Emissionsfaktoren!$A$24:$A$498&amp;Emissionsfaktoren!$B$24:$B$498&amp;Emissionsfaktoren!$C$24:$C$498,Emissionsfaktoren!$E$24:$E$498),2,0),"")*Kältemittel!G35))</f>
        <v/>
      </c>
      <c r="P30" s="283" t="str" cm="1">
        <f t="array" ref="P30">IF(J30=0,"",(IFERROR(VLOOKUP($D30&amp;J30&amp;$E30,CHOOSE({1,2},Emissionsfaktoren!$A$24:$A$498&amp;Emissionsfaktoren!$B$24:$B$498&amp;Emissionsfaktoren!$C$24:$C$498,Emissionsfaktoren!$E$24:$E$498),2,0),"")*Kältemittel!H35))</f>
        <v/>
      </c>
      <c r="Q30" s="284" t="str" cm="1">
        <f t="array" ref="Q30">IF(K30=0,"",(IFERROR(VLOOKUP($D30&amp;K30&amp;$E30,CHOOSE({1,2},Emissionsfaktoren!$A$24:$A$498&amp;Emissionsfaktoren!$B$24:$B$498&amp;Emissionsfaktoren!$C$24:$C$498,Emissionsfaktoren!$E$24:$E$498),2,0),"")*Kältemittel!I35))</f>
        <v/>
      </c>
    </row>
    <row r="31" spans="1:19" ht="15" x14ac:dyDescent="0.25">
      <c r="A31" s="574"/>
      <c r="B31" s="576"/>
      <c r="C31" s="3" t="s">
        <v>249</v>
      </c>
      <c r="D31" s="3"/>
      <c r="E31" s="3" t="s">
        <v>92</v>
      </c>
      <c r="F31" s="342">
        <f>IF(_xlfn.MAXIFS(Emissionsfaktoren!$B$24:$B$498,Emissionsfaktoren!$B$24:$B$498,"&lt;="&amp;'THG-Bilanz'!F$12,Emissionsfaktoren!$A$24:$A$498,'THG-Bilanz'!$D31,Emissionsfaktoren!$C$24:$C$498,'THG-Bilanz'!$E31)&gt;0,_xlfn.MAXIFS(Emissionsfaktoren!$B$24:$B$498,Emissionsfaktoren!$B$24:$B$498,"&lt;="&amp;'THG-Bilanz'!F$12,Emissionsfaktoren!$A$24:$A$498,'THG-Bilanz'!$D31,Emissionsfaktoren!$C$24:$C$498,'THG-Bilanz'!$E31),_xlfn.MINIFS(Emissionsfaktoren!$B$24:$B$498,Emissionsfaktoren!$A$24:$A$498,'THG-Bilanz'!$D31,Emissionsfaktoren!$C$24:$C$498,'THG-Bilanz'!$E31))</f>
        <v>0</v>
      </c>
      <c r="G31" s="342">
        <f>IF(_xlfn.MAXIFS(Emissionsfaktoren!$B$24:$B$498,Emissionsfaktoren!$B$24:$B$498,"&lt;="&amp;'THG-Bilanz'!G$12,Emissionsfaktoren!$A$24:$A$498,'THG-Bilanz'!$D31,Emissionsfaktoren!$C$24:$C$498,'THG-Bilanz'!$E31)&gt;0,_xlfn.MAXIFS(Emissionsfaktoren!$B$24:$B$498,Emissionsfaktoren!$B$24:$B$498,"&lt;="&amp;'THG-Bilanz'!G$12,Emissionsfaktoren!$A$24:$A$498,'THG-Bilanz'!$D31,Emissionsfaktoren!$C$24:$C$498,'THG-Bilanz'!$E31),_xlfn.MINIFS(Emissionsfaktoren!$B$24:$B$498,Emissionsfaktoren!$A$24:$A$498,'THG-Bilanz'!$D31,Emissionsfaktoren!$C$24:$C$498,'THG-Bilanz'!$E31))</f>
        <v>0</v>
      </c>
      <c r="H31" s="342">
        <f>IF(_xlfn.MAXIFS(Emissionsfaktoren!$B$24:$B$498,Emissionsfaktoren!$B$24:$B$498,"&lt;="&amp;'THG-Bilanz'!H$12,Emissionsfaktoren!$A$24:$A$498,'THG-Bilanz'!$D31,Emissionsfaktoren!$C$24:$C$498,'THG-Bilanz'!$E31)&gt;0,_xlfn.MAXIFS(Emissionsfaktoren!$B$24:$B$498,Emissionsfaktoren!$B$24:$B$498,"&lt;="&amp;'THG-Bilanz'!H$12,Emissionsfaktoren!$A$24:$A$498,'THG-Bilanz'!$D31,Emissionsfaktoren!$C$24:$C$498,'THG-Bilanz'!$E31),_xlfn.MINIFS(Emissionsfaktoren!$B$24:$B$498,Emissionsfaktoren!$A$24:$A$498,'THG-Bilanz'!$D31,Emissionsfaktoren!$C$24:$C$498,'THG-Bilanz'!$E31))</f>
        <v>0</v>
      </c>
      <c r="I31" s="342">
        <f>IF(_xlfn.MAXIFS(Emissionsfaktoren!$B$24:$B$498,Emissionsfaktoren!$B$24:$B$498,"&lt;="&amp;'THG-Bilanz'!I$12,Emissionsfaktoren!$A$24:$A$498,'THG-Bilanz'!$D31,Emissionsfaktoren!$C$24:$C$498,'THG-Bilanz'!$E31)&gt;0,_xlfn.MAXIFS(Emissionsfaktoren!$B$24:$B$498,Emissionsfaktoren!$B$24:$B$498,"&lt;="&amp;'THG-Bilanz'!I$12,Emissionsfaktoren!$A$24:$A$498,'THG-Bilanz'!$D31,Emissionsfaktoren!$C$24:$C$498,'THG-Bilanz'!$E31),_xlfn.MINIFS(Emissionsfaktoren!$B$24:$B$498,Emissionsfaktoren!$A$24:$A$498,'THG-Bilanz'!$D31,Emissionsfaktoren!$C$24:$C$498,'THG-Bilanz'!$E31))</f>
        <v>0</v>
      </c>
      <c r="J31" s="342">
        <f>IF(_xlfn.MAXIFS(Emissionsfaktoren!$B$24:$B$498,Emissionsfaktoren!$B$24:$B$498,"&lt;="&amp;'THG-Bilanz'!J$12,Emissionsfaktoren!$A$24:$A$498,'THG-Bilanz'!$D31,Emissionsfaktoren!$C$24:$C$498,'THG-Bilanz'!$E31)&gt;0,_xlfn.MAXIFS(Emissionsfaktoren!$B$24:$B$498,Emissionsfaktoren!$B$24:$B$498,"&lt;="&amp;'THG-Bilanz'!J$12,Emissionsfaktoren!$A$24:$A$498,'THG-Bilanz'!$D31,Emissionsfaktoren!$C$24:$C$498,'THG-Bilanz'!$E31),_xlfn.MINIFS(Emissionsfaktoren!$B$24:$B$498,Emissionsfaktoren!$A$24:$A$498,'THG-Bilanz'!$D31,Emissionsfaktoren!$C$24:$C$498,'THG-Bilanz'!$E31))</f>
        <v>0</v>
      </c>
      <c r="K31" s="342">
        <f>IF(_xlfn.MAXIFS(Emissionsfaktoren!$B$24:$B$498,Emissionsfaktoren!$B$24:$B$498,"&lt;="&amp;'THG-Bilanz'!K$12,Emissionsfaktoren!$A$24:$A$498,'THG-Bilanz'!$D31,Emissionsfaktoren!$C$24:$C$498,'THG-Bilanz'!$E31)&gt;0,_xlfn.MAXIFS(Emissionsfaktoren!$B$24:$B$498,Emissionsfaktoren!$B$24:$B$498,"&lt;="&amp;'THG-Bilanz'!K$12,Emissionsfaktoren!$A$24:$A$498,'THG-Bilanz'!$D31,Emissionsfaktoren!$C$24:$C$498,'THG-Bilanz'!$E31),_xlfn.MINIFS(Emissionsfaktoren!$B$24:$B$498,Emissionsfaktoren!$A$24:$A$498,'THG-Bilanz'!$D31,Emissionsfaktoren!$C$24:$C$498,'THG-Bilanz'!$E31))</f>
        <v>0</v>
      </c>
      <c r="L31" s="283" t="str" cm="1">
        <f t="array" ref="L31">IF(F31=0,"",(IFERROR(VLOOKUP($D31&amp;F31&amp;$E31,CHOOSE({1,2},Emissionsfaktoren!$A$24:$A$498&amp;Emissionsfaktoren!$B$24:$B$498&amp;Emissionsfaktoren!$C$24:$C$498,Emissionsfaktoren!$E$24:$E$498),2,0),"")*Kältemittel!D36))</f>
        <v/>
      </c>
      <c r="M31" s="283" t="str" cm="1">
        <f t="array" ref="M31">IF(G31=0,"",(IFERROR(VLOOKUP($D31&amp;G31&amp;$E31,CHOOSE({1,2},Emissionsfaktoren!$A$24:$A$498&amp;Emissionsfaktoren!$B$24:$B$498&amp;Emissionsfaktoren!$C$24:$C$498,Emissionsfaktoren!$E$24:$E$498),2,0),"")*Kältemittel!E36))</f>
        <v/>
      </c>
      <c r="N31" s="283" t="str" cm="1">
        <f t="array" ref="N31">IF(H31=0,"",(IFERROR(VLOOKUP($D31&amp;H31&amp;$E31,CHOOSE({1,2},Emissionsfaktoren!$A$24:$A$498&amp;Emissionsfaktoren!$B$24:$B$498&amp;Emissionsfaktoren!$C$24:$C$498,Emissionsfaktoren!$E$24:$E$498),2,0),"")*Kältemittel!F36))</f>
        <v/>
      </c>
      <c r="O31" s="283" t="str" cm="1">
        <f t="array" ref="O31">IF(I31=0,"",(IFERROR(VLOOKUP($D31&amp;I31&amp;$E31,CHOOSE({1,2},Emissionsfaktoren!$A$24:$A$498&amp;Emissionsfaktoren!$B$24:$B$498&amp;Emissionsfaktoren!$C$24:$C$498,Emissionsfaktoren!$E$24:$E$498),2,0),"")*Kältemittel!G36))</f>
        <v/>
      </c>
      <c r="P31" s="283" t="str" cm="1">
        <f t="array" ref="P31">IF(J31=0,"",(IFERROR(VLOOKUP($D31&amp;J31&amp;$E31,CHOOSE({1,2},Emissionsfaktoren!$A$24:$A$498&amp;Emissionsfaktoren!$B$24:$B$498&amp;Emissionsfaktoren!$C$24:$C$498,Emissionsfaktoren!$E$24:$E$498),2,0),"")*Kältemittel!H36))</f>
        <v/>
      </c>
      <c r="Q31" s="284" t="str" cm="1">
        <f t="array" ref="Q31">IF(K31=0,"",(IFERROR(VLOOKUP($D31&amp;K31&amp;$E31,CHOOSE({1,2},Emissionsfaktoren!$A$24:$A$498&amp;Emissionsfaktoren!$B$24:$B$498&amp;Emissionsfaktoren!$C$24:$C$498,Emissionsfaktoren!$E$24:$E$498),2,0),"")*Kältemittel!I36))</f>
        <v/>
      </c>
    </row>
    <row r="32" spans="1:19" ht="15" x14ac:dyDescent="0.25">
      <c r="A32" s="574"/>
      <c r="B32" s="576"/>
      <c r="C32" s="3" t="s">
        <v>250</v>
      </c>
      <c r="D32" s="3"/>
      <c r="E32" s="3" t="s">
        <v>92</v>
      </c>
      <c r="F32" s="342">
        <f>IF(_xlfn.MAXIFS(Emissionsfaktoren!$B$24:$B$498,Emissionsfaktoren!$B$24:$B$498,"&lt;="&amp;'THG-Bilanz'!F$12,Emissionsfaktoren!$A$24:$A$498,'THG-Bilanz'!$D32,Emissionsfaktoren!$C$24:$C$498,'THG-Bilanz'!$E32)&gt;0,_xlfn.MAXIFS(Emissionsfaktoren!$B$24:$B$498,Emissionsfaktoren!$B$24:$B$498,"&lt;="&amp;'THG-Bilanz'!F$12,Emissionsfaktoren!$A$24:$A$498,'THG-Bilanz'!$D32,Emissionsfaktoren!$C$24:$C$498,'THG-Bilanz'!$E32),_xlfn.MINIFS(Emissionsfaktoren!$B$24:$B$498,Emissionsfaktoren!$A$24:$A$498,'THG-Bilanz'!$D32,Emissionsfaktoren!$C$24:$C$498,'THG-Bilanz'!$E32))</f>
        <v>0</v>
      </c>
      <c r="G32" s="342">
        <f>IF(_xlfn.MAXIFS(Emissionsfaktoren!$B$24:$B$498,Emissionsfaktoren!$B$24:$B$498,"&lt;="&amp;'THG-Bilanz'!G$12,Emissionsfaktoren!$A$24:$A$498,'THG-Bilanz'!$D32,Emissionsfaktoren!$C$24:$C$498,'THG-Bilanz'!$E32)&gt;0,_xlfn.MAXIFS(Emissionsfaktoren!$B$24:$B$498,Emissionsfaktoren!$B$24:$B$498,"&lt;="&amp;'THG-Bilanz'!G$12,Emissionsfaktoren!$A$24:$A$498,'THG-Bilanz'!$D32,Emissionsfaktoren!$C$24:$C$498,'THG-Bilanz'!$E32),_xlfn.MINIFS(Emissionsfaktoren!$B$24:$B$498,Emissionsfaktoren!$A$24:$A$498,'THG-Bilanz'!$D32,Emissionsfaktoren!$C$24:$C$498,'THG-Bilanz'!$E32))</f>
        <v>0</v>
      </c>
      <c r="H32" s="342">
        <f>IF(_xlfn.MAXIFS(Emissionsfaktoren!$B$24:$B$498,Emissionsfaktoren!$B$24:$B$498,"&lt;="&amp;'THG-Bilanz'!H$12,Emissionsfaktoren!$A$24:$A$498,'THG-Bilanz'!$D32,Emissionsfaktoren!$C$24:$C$498,'THG-Bilanz'!$E32)&gt;0,_xlfn.MAXIFS(Emissionsfaktoren!$B$24:$B$498,Emissionsfaktoren!$B$24:$B$498,"&lt;="&amp;'THG-Bilanz'!H$12,Emissionsfaktoren!$A$24:$A$498,'THG-Bilanz'!$D32,Emissionsfaktoren!$C$24:$C$498,'THG-Bilanz'!$E32),_xlfn.MINIFS(Emissionsfaktoren!$B$24:$B$498,Emissionsfaktoren!$A$24:$A$498,'THG-Bilanz'!$D32,Emissionsfaktoren!$C$24:$C$498,'THG-Bilanz'!$E32))</f>
        <v>0</v>
      </c>
      <c r="I32" s="342">
        <f>IF(_xlfn.MAXIFS(Emissionsfaktoren!$B$24:$B$498,Emissionsfaktoren!$B$24:$B$498,"&lt;="&amp;'THG-Bilanz'!I$12,Emissionsfaktoren!$A$24:$A$498,'THG-Bilanz'!$D32,Emissionsfaktoren!$C$24:$C$498,'THG-Bilanz'!$E32)&gt;0,_xlfn.MAXIFS(Emissionsfaktoren!$B$24:$B$498,Emissionsfaktoren!$B$24:$B$498,"&lt;="&amp;'THG-Bilanz'!I$12,Emissionsfaktoren!$A$24:$A$498,'THG-Bilanz'!$D32,Emissionsfaktoren!$C$24:$C$498,'THG-Bilanz'!$E32),_xlfn.MINIFS(Emissionsfaktoren!$B$24:$B$498,Emissionsfaktoren!$A$24:$A$498,'THG-Bilanz'!$D32,Emissionsfaktoren!$C$24:$C$498,'THG-Bilanz'!$E32))</f>
        <v>0</v>
      </c>
      <c r="J32" s="342">
        <f>IF(_xlfn.MAXIFS(Emissionsfaktoren!$B$24:$B$498,Emissionsfaktoren!$B$24:$B$498,"&lt;="&amp;'THG-Bilanz'!J$12,Emissionsfaktoren!$A$24:$A$498,'THG-Bilanz'!$D32,Emissionsfaktoren!$C$24:$C$498,'THG-Bilanz'!$E32)&gt;0,_xlfn.MAXIFS(Emissionsfaktoren!$B$24:$B$498,Emissionsfaktoren!$B$24:$B$498,"&lt;="&amp;'THG-Bilanz'!J$12,Emissionsfaktoren!$A$24:$A$498,'THG-Bilanz'!$D32,Emissionsfaktoren!$C$24:$C$498,'THG-Bilanz'!$E32),_xlfn.MINIFS(Emissionsfaktoren!$B$24:$B$498,Emissionsfaktoren!$A$24:$A$498,'THG-Bilanz'!$D32,Emissionsfaktoren!$C$24:$C$498,'THG-Bilanz'!$E32))</f>
        <v>0</v>
      </c>
      <c r="K32" s="342">
        <f>IF(_xlfn.MAXIFS(Emissionsfaktoren!$B$24:$B$498,Emissionsfaktoren!$B$24:$B$498,"&lt;="&amp;'THG-Bilanz'!K$12,Emissionsfaktoren!$A$24:$A$498,'THG-Bilanz'!$D32,Emissionsfaktoren!$C$24:$C$498,'THG-Bilanz'!$E32)&gt;0,_xlfn.MAXIFS(Emissionsfaktoren!$B$24:$B$498,Emissionsfaktoren!$B$24:$B$498,"&lt;="&amp;'THG-Bilanz'!K$12,Emissionsfaktoren!$A$24:$A$498,'THG-Bilanz'!$D32,Emissionsfaktoren!$C$24:$C$498,'THG-Bilanz'!$E32),_xlfn.MINIFS(Emissionsfaktoren!$B$24:$B$498,Emissionsfaktoren!$A$24:$A$498,'THG-Bilanz'!$D32,Emissionsfaktoren!$C$24:$C$498,'THG-Bilanz'!$E32))</f>
        <v>0</v>
      </c>
      <c r="L32" s="283" t="str" cm="1">
        <f t="array" ref="L32">IF(F32=0,"",(IFERROR(VLOOKUP($D32&amp;F32&amp;$E32,CHOOSE({1,2},Emissionsfaktoren!$A$24:$A$498&amp;Emissionsfaktoren!$B$24:$B$498&amp;Emissionsfaktoren!$C$24:$C$498,Emissionsfaktoren!$E$24:$E$498),2,0),"")*Kältemittel!D39))</f>
        <v/>
      </c>
      <c r="M32" s="283" t="str" cm="1">
        <f t="array" ref="M32">IF(G32=0,"",(IFERROR(VLOOKUP($D32&amp;G32&amp;$E32,CHOOSE({1,2},Emissionsfaktoren!$A$24:$A$498&amp;Emissionsfaktoren!$B$24:$B$498&amp;Emissionsfaktoren!$C$24:$C$498,Emissionsfaktoren!$E$24:$E$498),2,0),"")*Kältemittel!E39))</f>
        <v/>
      </c>
      <c r="N32" s="283" t="str" cm="1">
        <f t="array" ref="N32">IF(H32=0,"",(IFERROR(VLOOKUP($D32&amp;H32&amp;$E32,CHOOSE({1,2},Emissionsfaktoren!$A$24:$A$498&amp;Emissionsfaktoren!$B$24:$B$498&amp;Emissionsfaktoren!$C$24:$C$498,Emissionsfaktoren!$E$24:$E$498),2,0),"")*Kältemittel!F39))</f>
        <v/>
      </c>
      <c r="O32" s="283" t="str" cm="1">
        <f t="array" ref="O32">IF(I32=0,"",(IFERROR(VLOOKUP($D32&amp;I32&amp;$E32,CHOOSE({1,2},Emissionsfaktoren!$A$24:$A$498&amp;Emissionsfaktoren!$B$24:$B$498&amp;Emissionsfaktoren!$C$24:$C$498,Emissionsfaktoren!$E$24:$E$498),2,0),"")*Kältemittel!G39))</f>
        <v/>
      </c>
      <c r="P32" s="283" t="str" cm="1">
        <f t="array" ref="P32">IF(J32=0,"",(IFERROR(VLOOKUP($D32&amp;J32&amp;$E32,CHOOSE({1,2},Emissionsfaktoren!$A$24:$A$498&amp;Emissionsfaktoren!$B$24:$B$498&amp;Emissionsfaktoren!$C$24:$C$498,Emissionsfaktoren!$E$24:$E$498),2,0),"")*Kältemittel!H39))</f>
        <v/>
      </c>
      <c r="Q32" s="284" t="str" cm="1">
        <f t="array" ref="Q32">IF(K32=0,"",(IFERROR(VLOOKUP($D32&amp;K32&amp;$E32,CHOOSE({1,2},Emissionsfaktoren!$A$24:$A$498&amp;Emissionsfaktoren!$B$24:$B$498&amp;Emissionsfaktoren!$C$24:$C$498,Emissionsfaktoren!$E$24:$E$498),2,0),"")*Kältemittel!I39))</f>
        <v/>
      </c>
    </row>
    <row r="33" spans="1:17" ht="15" x14ac:dyDescent="0.25">
      <c r="A33" s="574"/>
      <c r="B33" s="576"/>
      <c r="C33" s="3" t="s">
        <v>251</v>
      </c>
      <c r="D33" s="3"/>
      <c r="E33" s="3" t="s">
        <v>92</v>
      </c>
      <c r="F33" s="342">
        <f>IF(_xlfn.MAXIFS(Emissionsfaktoren!$B$24:$B$498,Emissionsfaktoren!$B$24:$B$498,"&lt;="&amp;'THG-Bilanz'!F$12,Emissionsfaktoren!$A$24:$A$498,'THG-Bilanz'!$D33,Emissionsfaktoren!$C$24:$C$498,'THG-Bilanz'!$E33)&gt;0,_xlfn.MAXIFS(Emissionsfaktoren!$B$24:$B$498,Emissionsfaktoren!$B$24:$B$498,"&lt;="&amp;'THG-Bilanz'!F$12,Emissionsfaktoren!$A$24:$A$498,'THG-Bilanz'!$D33,Emissionsfaktoren!$C$24:$C$498,'THG-Bilanz'!$E33),_xlfn.MINIFS(Emissionsfaktoren!$B$24:$B$498,Emissionsfaktoren!$A$24:$A$498,'THG-Bilanz'!$D33,Emissionsfaktoren!$C$24:$C$498,'THG-Bilanz'!$E33))</f>
        <v>0</v>
      </c>
      <c r="G33" s="342">
        <f>IF(_xlfn.MAXIFS(Emissionsfaktoren!$B$24:$B$498,Emissionsfaktoren!$B$24:$B$498,"&lt;="&amp;'THG-Bilanz'!G$12,Emissionsfaktoren!$A$24:$A$498,'THG-Bilanz'!$D33,Emissionsfaktoren!$C$24:$C$498,'THG-Bilanz'!$E33)&gt;0,_xlfn.MAXIFS(Emissionsfaktoren!$B$24:$B$498,Emissionsfaktoren!$B$24:$B$498,"&lt;="&amp;'THG-Bilanz'!G$12,Emissionsfaktoren!$A$24:$A$498,'THG-Bilanz'!$D33,Emissionsfaktoren!$C$24:$C$498,'THG-Bilanz'!$E33),_xlfn.MINIFS(Emissionsfaktoren!$B$24:$B$498,Emissionsfaktoren!$A$24:$A$498,'THG-Bilanz'!$D33,Emissionsfaktoren!$C$24:$C$498,'THG-Bilanz'!$E33))</f>
        <v>0</v>
      </c>
      <c r="H33" s="342">
        <f>IF(_xlfn.MAXIFS(Emissionsfaktoren!$B$24:$B$498,Emissionsfaktoren!$B$24:$B$498,"&lt;="&amp;'THG-Bilanz'!H$12,Emissionsfaktoren!$A$24:$A$498,'THG-Bilanz'!$D33,Emissionsfaktoren!$C$24:$C$498,'THG-Bilanz'!$E33)&gt;0,_xlfn.MAXIFS(Emissionsfaktoren!$B$24:$B$498,Emissionsfaktoren!$B$24:$B$498,"&lt;="&amp;'THG-Bilanz'!H$12,Emissionsfaktoren!$A$24:$A$498,'THG-Bilanz'!$D33,Emissionsfaktoren!$C$24:$C$498,'THG-Bilanz'!$E33),_xlfn.MINIFS(Emissionsfaktoren!$B$24:$B$498,Emissionsfaktoren!$A$24:$A$498,'THG-Bilanz'!$D33,Emissionsfaktoren!$C$24:$C$498,'THG-Bilanz'!$E33))</f>
        <v>0</v>
      </c>
      <c r="I33" s="342">
        <f>IF(_xlfn.MAXIFS(Emissionsfaktoren!$B$24:$B$498,Emissionsfaktoren!$B$24:$B$498,"&lt;="&amp;'THG-Bilanz'!I$12,Emissionsfaktoren!$A$24:$A$498,'THG-Bilanz'!$D33,Emissionsfaktoren!$C$24:$C$498,'THG-Bilanz'!$E33)&gt;0,_xlfn.MAXIFS(Emissionsfaktoren!$B$24:$B$498,Emissionsfaktoren!$B$24:$B$498,"&lt;="&amp;'THG-Bilanz'!I$12,Emissionsfaktoren!$A$24:$A$498,'THG-Bilanz'!$D33,Emissionsfaktoren!$C$24:$C$498,'THG-Bilanz'!$E33),_xlfn.MINIFS(Emissionsfaktoren!$B$24:$B$498,Emissionsfaktoren!$A$24:$A$498,'THG-Bilanz'!$D33,Emissionsfaktoren!$C$24:$C$498,'THG-Bilanz'!$E33))</f>
        <v>0</v>
      </c>
      <c r="J33" s="342">
        <f>IF(_xlfn.MAXIFS(Emissionsfaktoren!$B$24:$B$498,Emissionsfaktoren!$B$24:$B$498,"&lt;="&amp;'THG-Bilanz'!J$12,Emissionsfaktoren!$A$24:$A$498,'THG-Bilanz'!$D33,Emissionsfaktoren!$C$24:$C$498,'THG-Bilanz'!$E33)&gt;0,_xlfn.MAXIFS(Emissionsfaktoren!$B$24:$B$498,Emissionsfaktoren!$B$24:$B$498,"&lt;="&amp;'THG-Bilanz'!J$12,Emissionsfaktoren!$A$24:$A$498,'THG-Bilanz'!$D33,Emissionsfaktoren!$C$24:$C$498,'THG-Bilanz'!$E33),_xlfn.MINIFS(Emissionsfaktoren!$B$24:$B$498,Emissionsfaktoren!$A$24:$A$498,'THG-Bilanz'!$D33,Emissionsfaktoren!$C$24:$C$498,'THG-Bilanz'!$E33))</f>
        <v>0</v>
      </c>
      <c r="K33" s="342">
        <f>IF(_xlfn.MAXIFS(Emissionsfaktoren!$B$24:$B$498,Emissionsfaktoren!$B$24:$B$498,"&lt;="&amp;'THG-Bilanz'!K$12,Emissionsfaktoren!$A$24:$A$498,'THG-Bilanz'!$D33,Emissionsfaktoren!$C$24:$C$498,'THG-Bilanz'!$E33)&gt;0,_xlfn.MAXIFS(Emissionsfaktoren!$B$24:$B$498,Emissionsfaktoren!$B$24:$B$498,"&lt;="&amp;'THG-Bilanz'!K$12,Emissionsfaktoren!$A$24:$A$498,'THG-Bilanz'!$D33,Emissionsfaktoren!$C$24:$C$498,'THG-Bilanz'!$E33),_xlfn.MINIFS(Emissionsfaktoren!$B$24:$B$498,Emissionsfaktoren!$A$24:$A$498,'THG-Bilanz'!$D33,Emissionsfaktoren!$C$24:$C$498,'THG-Bilanz'!$E33))</f>
        <v>0</v>
      </c>
      <c r="L33" s="283" t="str" cm="1">
        <f t="array" ref="L33">IF(F33=0,"",(IFERROR(VLOOKUP($D33&amp;F33&amp;$E33,CHOOSE({1,2},Emissionsfaktoren!$A$24:$A$498&amp;Emissionsfaktoren!$B$24:$B$498&amp;Emissionsfaktoren!$C$24:$C$498,Emissionsfaktoren!$E$24:$E$498),2,0),"")*Kältemittel!D40))</f>
        <v/>
      </c>
      <c r="M33" s="283" t="str" cm="1">
        <f t="array" ref="M33">IF(G33=0,"",(IFERROR(VLOOKUP($D33&amp;G33&amp;$E33,CHOOSE({1,2},Emissionsfaktoren!$A$24:$A$498&amp;Emissionsfaktoren!$B$24:$B$498&amp;Emissionsfaktoren!$C$24:$C$498,Emissionsfaktoren!$E$24:$E$498),2,0),"")*Kältemittel!E40))</f>
        <v/>
      </c>
      <c r="N33" s="283" t="str" cm="1">
        <f t="array" ref="N33">IF(H33=0,"",(IFERROR(VLOOKUP($D33&amp;H33&amp;$E33,CHOOSE({1,2},Emissionsfaktoren!$A$24:$A$498&amp;Emissionsfaktoren!$B$24:$B$498&amp;Emissionsfaktoren!$C$24:$C$498,Emissionsfaktoren!$E$24:$E$498),2,0),"")*Kältemittel!F40))</f>
        <v/>
      </c>
      <c r="O33" s="283" t="str" cm="1">
        <f t="array" ref="O33">IF(I33=0,"",(IFERROR(VLOOKUP($D33&amp;I33&amp;$E33,CHOOSE({1,2},Emissionsfaktoren!$A$24:$A$498&amp;Emissionsfaktoren!$B$24:$B$498&amp;Emissionsfaktoren!$C$24:$C$498,Emissionsfaktoren!$E$24:$E$498),2,0),"")*Kältemittel!G40))</f>
        <v/>
      </c>
      <c r="P33" s="283" t="str" cm="1">
        <f t="array" ref="P33">IF(J33=0,"",(IFERROR(VLOOKUP($D33&amp;J33&amp;$E33,CHOOSE({1,2},Emissionsfaktoren!$A$24:$A$498&amp;Emissionsfaktoren!$B$24:$B$498&amp;Emissionsfaktoren!$C$24:$C$498,Emissionsfaktoren!$E$24:$E$498),2,0),"")*Kältemittel!H40))</f>
        <v/>
      </c>
      <c r="Q33" s="284" t="str" cm="1">
        <f t="array" ref="Q33">IF(K33=0,"",(IFERROR(VLOOKUP($D33&amp;K33&amp;$E33,CHOOSE({1,2},Emissionsfaktoren!$A$24:$A$498&amp;Emissionsfaktoren!$B$24:$B$498&amp;Emissionsfaktoren!$C$24:$C$498,Emissionsfaktoren!$E$24:$E$498),2,0),"")*Kältemittel!I40))</f>
        <v/>
      </c>
    </row>
    <row r="34" spans="1:17" ht="15" x14ac:dyDescent="0.25">
      <c r="A34" s="574"/>
      <c r="B34" s="576"/>
      <c r="C34" s="3" t="s">
        <v>252</v>
      </c>
      <c r="D34" s="3"/>
      <c r="E34" s="3" t="s">
        <v>92</v>
      </c>
      <c r="F34" s="342">
        <f>IF(_xlfn.MAXIFS(Emissionsfaktoren!$B$24:$B$498,Emissionsfaktoren!$B$24:$B$498,"&lt;="&amp;'THG-Bilanz'!F$12,Emissionsfaktoren!$A$24:$A$498,'THG-Bilanz'!$D34,Emissionsfaktoren!$C$24:$C$498,'THG-Bilanz'!$E34)&gt;0,_xlfn.MAXIFS(Emissionsfaktoren!$B$24:$B$498,Emissionsfaktoren!$B$24:$B$498,"&lt;="&amp;'THG-Bilanz'!F$12,Emissionsfaktoren!$A$24:$A$498,'THG-Bilanz'!$D34,Emissionsfaktoren!$C$24:$C$498,'THG-Bilanz'!$E34),_xlfn.MINIFS(Emissionsfaktoren!$B$24:$B$498,Emissionsfaktoren!$A$24:$A$498,'THG-Bilanz'!$D34,Emissionsfaktoren!$C$24:$C$498,'THG-Bilanz'!$E34))</f>
        <v>0</v>
      </c>
      <c r="G34" s="342">
        <f>IF(_xlfn.MAXIFS(Emissionsfaktoren!$B$24:$B$498,Emissionsfaktoren!$B$24:$B$498,"&lt;="&amp;'THG-Bilanz'!G$12,Emissionsfaktoren!$A$24:$A$498,'THG-Bilanz'!$D34,Emissionsfaktoren!$C$24:$C$498,'THG-Bilanz'!$E34)&gt;0,_xlfn.MAXIFS(Emissionsfaktoren!$B$24:$B$498,Emissionsfaktoren!$B$24:$B$498,"&lt;="&amp;'THG-Bilanz'!G$12,Emissionsfaktoren!$A$24:$A$498,'THG-Bilanz'!$D34,Emissionsfaktoren!$C$24:$C$498,'THG-Bilanz'!$E34),_xlfn.MINIFS(Emissionsfaktoren!$B$24:$B$498,Emissionsfaktoren!$A$24:$A$498,'THG-Bilanz'!$D34,Emissionsfaktoren!$C$24:$C$498,'THG-Bilanz'!$E34))</f>
        <v>0</v>
      </c>
      <c r="H34" s="342">
        <f>IF(_xlfn.MAXIFS(Emissionsfaktoren!$B$24:$B$498,Emissionsfaktoren!$B$24:$B$498,"&lt;="&amp;'THG-Bilanz'!H$12,Emissionsfaktoren!$A$24:$A$498,'THG-Bilanz'!$D34,Emissionsfaktoren!$C$24:$C$498,'THG-Bilanz'!$E34)&gt;0,_xlfn.MAXIFS(Emissionsfaktoren!$B$24:$B$498,Emissionsfaktoren!$B$24:$B$498,"&lt;="&amp;'THG-Bilanz'!H$12,Emissionsfaktoren!$A$24:$A$498,'THG-Bilanz'!$D34,Emissionsfaktoren!$C$24:$C$498,'THG-Bilanz'!$E34),_xlfn.MINIFS(Emissionsfaktoren!$B$24:$B$498,Emissionsfaktoren!$A$24:$A$498,'THG-Bilanz'!$D34,Emissionsfaktoren!$C$24:$C$498,'THG-Bilanz'!$E34))</f>
        <v>0</v>
      </c>
      <c r="I34" s="342">
        <f>IF(_xlfn.MAXIFS(Emissionsfaktoren!$B$24:$B$498,Emissionsfaktoren!$B$24:$B$498,"&lt;="&amp;'THG-Bilanz'!I$12,Emissionsfaktoren!$A$24:$A$498,'THG-Bilanz'!$D34,Emissionsfaktoren!$C$24:$C$498,'THG-Bilanz'!$E34)&gt;0,_xlfn.MAXIFS(Emissionsfaktoren!$B$24:$B$498,Emissionsfaktoren!$B$24:$B$498,"&lt;="&amp;'THG-Bilanz'!I$12,Emissionsfaktoren!$A$24:$A$498,'THG-Bilanz'!$D34,Emissionsfaktoren!$C$24:$C$498,'THG-Bilanz'!$E34),_xlfn.MINIFS(Emissionsfaktoren!$B$24:$B$498,Emissionsfaktoren!$A$24:$A$498,'THG-Bilanz'!$D34,Emissionsfaktoren!$C$24:$C$498,'THG-Bilanz'!$E34))</f>
        <v>0</v>
      </c>
      <c r="J34" s="342">
        <f>IF(_xlfn.MAXIFS(Emissionsfaktoren!$B$24:$B$498,Emissionsfaktoren!$B$24:$B$498,"&lt;="&amp;'THG-Bilanz'!J$12,Emissionsfaktoren!$A$24:$A$498,'THG-Bilanz'!$D34,Emissionsfaktoren!$C$24:$C$498,'THG-Bilanz'!$E34)&gt;0,_xlfn.MAXIFS(Emissionsfaktoren!$B$24:$B$498,Emissionsfaktoren!$B$24:$B$498,"&lt;="&amp;'THG-Bilanz'!J$12,Emissionsfaktoren!$A$24:$A$498,'THG-Bilanz'!$D34,Emissionsfaktoren!$C$24:$C$498,'THG-Bilanz'!$E34),_xlfn.MINIFS(Emissionsfaktoren!$B$24:$B$498,Emissionsfaktoren!$A$24:$A$498,'THG-Bilanz'!$D34,Emissionsfaktoren!$C$24:$C$498,'THG-Bilanz'!$E34))</f>
        <v>0</v>
      </c>
      <c r="K34" s="342">
        <f>IF(_xlfn.MAXIFS(Emissionsfaktoren!$B$24:$B$498,Emissionsfaktoren!$B$24:$B$498,"&lt;="&amp;'THG-Bilanz'!K$12,Emissionsfaktoren!$A$24:$A$498,'THG-Bilanz'!$D34,Emissionsfaktoren!$C$24:$C$498,'THG-Bilanz'!$E34)&gt;0,_xlfn.MAXIFS(Emissionsfaktoren!$B$24:$B$498,Emissionsfaktoren!$B$24:$B$498,"&lt;="&amp;'THG-Bilanz'!K$12,Emissionsfaktoren!$A$24:$A$498,'THG-Bilanz'!$D34,Emissionsfaktoren!$C$24:$C$498,'THG-Bilanz'!$E34),_xlfn.MINIFS(Emissionsfaktoren!$B$24:$B$498,Emissionsfaktoren!$A$24:$A$498,'THG-Bilanz'!$D34,Emissionsfaktoren!$C$24:$C$498,'THG-Bilanz'!$E34))</f>
        <v>0</v>
      </c>
      <c r="L34" s="283" t="str" cm="1">
        <f t="array" ref="L34">IF(F34=0,"",(IFERROR(VLOOKUP($D34&amp;F34&amp;$E34,CHOOSE({1,2},Emissionsfaktoren!$A$24:$A$498&amp;Emissionsfaktoren!$B$24:$B$498&amp;Emissionsfaktoren!$C$24:$C$498,Emissionsfaktoren!$E$24:$E$498),2,0),"")*Kältemittel!D41))</f>
        <v/>
      </c>
      <c r="M34" s="283" t="str" cm="1">
        <f t="array" ref="M34">IF(G34=0,"",(IFERROR(VLOOKUP($D34&amp;G34&amp;$E34,CHOOSE({1,2},Emissionsfaktoren!$A$24:$A$498&amp;Emissionsfaktoren!$B$24:$B$498&amp;Emissionsfaktoren!$C$24:$C$498,Emissionsfaktoren!$E$24:$E$498),2,0),"")*Kältemittel!E41))</f>
        <v/>
      </c>
      <c r="N34" s="283" t="str" cm="1">
        <f t="array" ref="N34">IF(H34=0,"",(IFERROR(VLOOKUP($D34&amp;H34&amp;$E34,CHOOSE({1,2},Emissionsfaktoren!$A$24:$A$498&amp;Emissionsfaktoren!$B$24:$B$498&amp;Emissionsfaktoren!$C$24:$C$498,Emissionsfaktoren!$E$24:$E$498),2,0),"")*Kältemittel!F41))</f>
        <v/>
      </c>
      <c r="O34" s="283" t="str" cm="1">
        <f t="array" ref="O34">IF(I34=0,"",(IFERROR(VLOOKUP($D34&amp;I34&amp;$E34,CHOOSE({1,2},Emissionsfaktoren!$A$24:$A$498&amp;Emissionsfaktoren!$B$24:$B$498&amp;Emissionsfaktoren!$C$24:$C$498,Emissionsfaktoren!$E$24:$E$498),2,0),"")*Kältemittel!G41))</f>
        <v/>
      </c>
      <c r="P34" s="283" t="str" cm="1">
        <f t="array" ref="P34">IF(J34=0,"",(IFERROR(VLOOKUP($D34&amp;J34&amp;$E34,CHOOSE({1,2},Emissionsfaktoren!$A$24:$A$498&amp;Emissionsfaktoren!$B$24:$B$498&amp;Emissionsfaktoren!$C$24:$C$498,Emissionsfaktoren!$E$24:$E$498),2,0),"")*Kältemittel!H41))</f>
        <v/>
      </c>
      <c r="Q34" s="284" t="str" cm="1">
        <f t="array" ref="Q34">IF(K34=0,"",(IFERROR(VLOOKUP($D34&amp;K34&amp;$E34,CHOOSE({1,2},Emissionsfaktoren!$A$24:$A$498&amp;Emissionsfaktoren!$B$24:$B$498&amp;Emissionsfaktoren!$C$24:$C$498,Emissionsfaktoren!$E$24:$E$498),2,0),"")*Kältemittel!I41))</f>
        <v/>
      </c>
    </row>
    <row r="35" spans="1:17" ht="19.25" customHeight="1" thickBot="1" x14ac:dyDescent="0.3">
      <c r="A35" s="574"/>
      <c r="B35" s="577"/>
      <c r="C35" s="271" t="s">
        <v>253</v>
      </c>
      <c r="D35" s="271"/>
      <c r="E35" s="271" t="s">
        <v>92</v>
      </c>
      <c r="F35" s="378">
        <f>IF(_xlfn.MAXIFS(Emissionsfaktoren!$B$24:$B$498,Emissionsfaktoren!$B$24:$B$498,"&lt;="&amp;'THG-Bilanz'!F$12,Emissionsfaktoren!$A$24:$A$498,'THG-Bilanz'!$D35,Emissionsfaktoren!$C$24:$C$498,'THG-Bilanz'!$E35)&gt;0,_xlfn.MAXIFS(Emissionsfaktoren!$B$24:$B$498,Emissionsfaktoren!$B$24:$B$498,"&lt;="&amp;'THG-Bilanz'!F$12,Emissionsfaktoren!$A$24:$A$498,'THG-Bilanz'!$D35,Emissionsfaktoren!$C$24:$C$498,'THG-Bilanz'!$E35),_xlfn.MINIFS(Emissionsfaktoren!$B$24:$B$498,Emissionsfaktoren!$A$24:$A$498,'THG-Bilanz'!$D35,Emissionsfaktoren!$C$24:$C$498,'THG-Bilanz'!$E35))</f>
        <v>0</v>
      </c>
      <c r="G35" s="378">
        <f>IF(_xlfn.MAXIFS(Emissionsfaktoren!$B$24:$B$498,Emissionsfaktoren!$B$24:$B$498,"&lt;="&amp;'THG-Bilanz'!G$12,Emissionsfaktoren!$A$24:$A$498,'THG-Bilanz'!$D35,Emissionsfaktoren!$C$24:$C$498,'THG-Bilanz'!$E35)&gt;0,_xlfn.MAXIFS(Emissionsfaktoren!$B$24:$B$498,Emissionsfaktoren!$B$24:$B$498,"&lt;="&amp;'THG-Bilanz'!G$12,Emissionsfaktoren!$A$24:$A$498,'THG-Bilanz'!$D35,Emissionsfaktoren!$C$24:$C$498,'THG-Bilanz'!$E35),_xlfn.MINIFS(Emissionsfaktoren!$B$24:$B$498,Emissionsfaktoren!$A$24:$A$498,'THG-Bilanz'!$D35,Emissionsfaktoren!$C$24:$C$498,'THG-Bilanz'!$E35))</f>
        <v>0</v>
      </c>
      <c r="H35" s="378">
        <f>IF(_xlfn.MAXIFS(Emissionsfaktoren!$B$24:$B$498,Emissionsfaktoren!$B$24:$B$498,"&lt;="&amp;'THG-Bilanz'!H$12,Emissionsfaktoren!$A$24:$A$498,'THG-Bilanz'!$D35,Emissionsfaktoren!$C$24:$C$498,'THG-Bilanz'!$E35)&gt;0,_xlfn.MAXIFS(Emissionsfaktoren!$B$24:$B$498,Emissionsfaktoren!$B$24:$B$498,"&lt;="&amp;'THG-Bilanz'!H$12,Emissionsfaktoren!$A$24:$A$498,'THG-Bilanz'!$D35,Emissionsfaktoren!$C$24:$C$498,'THG-Bilanz'!$E35),_xlfn.MINIFS(Emissionsfaktoren!$B$24:$B$498,Emissionsfaktoren!$A$24:$A$498,'THG-Bilanz'!$D35,Emissionsfaktoren!$C$24:$C$498,'THG-Bilanz'!$E35))</f>
        <v>0</v>
      </c>
      <c r="I35" s="378">
        <f>IF(_xlfn.MAXIFS(Emissionsfaktoren!$B$24:$B$498,Emissionsfaktoren!$B$24:$B$498,"&lt;="&amp;'THG-Bilanz'!I$12,Emissionsfaktoren!$A$24:$A$498,'THG-Bilanz'!$D35,Emissionsfaktoren!$C$24:$C$498,'THG-Bilanz'!$E35)&gt;0,_xlfn.MAXIFS(Emissionsfaktoren!$B$24:$B$498,Emissionsfaktoren!$B$24:$B$498,"&lt;="&amp;'THG-Bilanz'!I$12,Emissionsfaktoren!$A$24:$A$498,'THG-Bilanz'!$D35,Emissionsfaktoren!$C$24:$C$498,'THG-Bilanz'!$E35),_xlfn.MINIFS(Emissionsfaktoren!$B$24:$B$498,Emissionsfaktoren!$A$24:$A$498,'THG-Bilanz'!$D35,Emissionsfaktoren!$C$24:$C$498,'THG-Bilanz'!$E35))</f>
        <v>0</v>
      </c>
      <c r="J35" s="378">
        <f>IF(_xlfn.MAXIFS(Emissionsfaktoren!$B$24:$B$498,Emissionsfaktoren!$B$24:$B$498,"&lt;="&amp;'THG-Bilanz'!J$12,Emissionsfaktoren!$A$24:$A$498,'THG-Bilanz'!$D35,Emissionsfaktoren!$C$24:$C$498,'THG-Bilanz'!$E35)&gt;0,_xlfn.MAXIFS(Emissionsfaktoren!$B$24:$B$498,Emissionsfaktoren!$B$24:$B$498,"&lt;="&amp;'THG-Bilanz'!J$12,Emissionsfaktoren!$A$24:$A$498,'THG-Bilanz'!$D35,Emissionsfaktoren!$C$24:$C$498,'THG-Bilanz'!$E35),_xlfn.MINIFS(Emissionsfaktoren!$B$24:$B$498,Emissionsfaktoren!$A$24:$A$498,'THG-Bilanz'!$D35,Emissionsfaktoren!$C$24:$C$498,'THG-Bilanz'!$E35))</f>
        <v>0</v>
      </c>
      <c r="K35" s="378">
        <f>IF(_xlfn.MAXIFS(Emissionsfaktoren!$B$24:$B$498,Emissionsfaktoren!$B$24:$B$498,"&lt;="&amp;'THG-Bilanz'!K$12,Emissionsfaktoren!$A$24:$A$498,'THG-Bilanz'!$D35,Emissionsfaktoren!$C$24:$C$498,'THG-Bilanz'!$E35)&gt;0,_xlfn.MAXIFS(Emissionsfaktoren!$B$24:$B$498,Emissionsfaktoren!$B$24:$B$498,"&lt;="&amp;'THG-Bilanz'!K$12,Emissionsfaktoren!$A$24:$A$498,'THG-Bilanz'!$D35,Emissionsfaktoren!$C$24:$C$498,'THG-Bilanz'!$E35),_xlfn.MINIFS(Emissionsfaktoren!$B$24:$B$498,Emissionsfaktoren!$A$24:$A$498,'THG-Bilanz'!$D35,Emissionsfaktoren!$C$24:$C$498,'THG-Bilanz'!$E35))</f>
        <v>0</v>
      </c>
      <c r="L35" s="285" t="str" cm="1">
        <f t="array" ref="L35">IF(F35=0,"",(IFERROR(VLOOKUP($D35&amp;F35&amp;$E35,CHOOSE({1,2},Emissionsfaktoren!$A$24:$A$498&amp;Emissionsfaktoren!$B$24:$B$498&amp;Emissionsfaktoren!$C$24:$C$498,Emissionsfaktoren!$E$24:$E$498),2,0),"")*Kältemittel!D42))</f>
        <v/>
      </c>
      <c r="M35" s="285" t="str" cm="1">
        <f t="array" ref="M35">IF(G35=0,"",(IFERROR(VLOOKUP($D35&amp;G35&amp;$E35,CHOOSE({1,2},Emissionsfaktoren!$A$24:$A$498&amp;Emissionsfaktoren!$B$24:$B$498&amp;Emissionsfaktoren!$C$24:$C$498,Emissionsfaktoren!$E$24:$E$498),2,0),"")*Kältemittel!E42))</f>
        <v/>
      </c>
      <c r="N35" s="285" t="str" cm="1">
        <f t="array" ref="N35">IF(H35=0,"",(IFERROR(VLOOKUP($D35&amp;H35&amp;$E35,CHOOSE({1,2},Emissionsfaktoren!$A$24:$A$498&amp;Emissionsfaktoren!$B$24:$B$498&amp;Emissionsfaktoren!$C$24:$C$498,Emissionsfaktoren!$E$24:$E$498),2,0),"")*Kältemittel!F42))</f>
        <v/>
      </c>
      <c r="O35" s="285" t="str" cm="1">
        <f t="array" ref="O35">IF(I35=0,"",(IFERROR(VLOOKUP($D35&amp;I35&amp;$E35,CHOOSE({1,2},Emissionsfaktoren!$A$24:$A$498&amp;Emissionsfaktoren!$B$24:$B$498&amp;Emissionsfaktoren!$C$24:$C$498,Emissionsfaktoren!$E$24:$E$498),2,0),"")*Kältemittel!G42))</f>
        <v/>
      </c>
      <c r="P35" s="285" t="str" cm="1">
        <f t="array" ref="P35">IF(J35=0,"",(IFERROR(VLOOKUP($D35&amp;J35&amp;$E35,CHOOSE({1,2},Emissionsfaktoren!$A$24:$A$498&amp;Emissionsfaktoren!$B$24:$B$498&amp;Emissionsfaktoren!$C$24:$C$498,Emissionsfaktoren!$E$24:$E$498),2,0),"")*Kältemittel!H42))</f>
        <v/>
      </c>
      <c r="Q35" s="286" t="str" cm="1">
        <f t="array" ref="Q35">IF(K35=0,"",(IFERROR(VLOOKUP($D35&amp;K35&amp;$E35,CHOOSE({1,2},Emissionsfaktoren!$A$24:$A$498&amp;Emissionsfaktoren!$B$24:$B$498&amp;Emissionsfaktoren!$C$24:$C$498,Emissionsfaktoren!$E$24:$E$498),2,0),"")*Kältemittel!I42))</f>
        <v/>
      </c>
    </row>
    <row r="36" spans="1:17" ht="19.25" customHeight="1" thickBot="1" x14ac:dyDescent="0.35">
      <c r="A36" s="272"/>
      <c r="B36" s="79"/>
      <c r="C36" s="30"/>
      <c r="D36" s="30"/>
      <c r="E36" s="30"/>
      <c r="F36" s="320">
        <f>IF(_xlfn.MAXIFS(Emissionsfaktoren!$B$24:$B$498,Emissionsfaktoren!$B$24:$B$498,"&lt;="&amp;'THG-Bilanz'!F$12,Emissionsfaktoren!$A$24:$A$498,'THG-Bilanz'!$D36,Emissionsfaktoren!$C$24:$C$498,'THG-Bilanz'!$E36)&gt;0,_xlfn.MAXIFS(Emissionsfaktoren!$B$24:$B$498,Emissionsfaktoren!$B$24:$B$498,"&lt;="&amp;'THG-Bilanz'!F$12,Emissionsfaktoren!$A$24:$A$498,'THG-Bilanz'!$D36,Emissionsfaktoren!$C$24:$C$498,'THG-Bilanz'!$E36),_xlfn.MINIFS(Emissionsfaktoren!$B$24:$B$498,Emissionsfaktoren!$A$24:$A$498,'THG-Bilanz'!$D36,Emissionsfaktoren!$C$24:$C$498,'THG-Bilanz'!$E36))</f>
        <v>0</v>
      </c>
      <c r="G36" s="320">
        <f>IF(_xlfn.MAXIFS(Emissionsfaktoren!$B$24:$B$498,Emissionsfaktoren!$B$24:$B$498,"&lt;="&amp;'THG-Bilanz'!G$12,Emissionsfaktoren!$A$24:$A$498,'THG-Bilanz'!$D36,Emissionsfaktoren!$C$24:$C$498,'THG-Bilanz'!$E36)&gt;0,_xlfn.MAXIFS(Emissionsfaktoren!$B$24:$B$498,Emissionsfaktoren!$B$24:$B$498,"&lt;="&amp;'THG-Bilanz'!G$12,Emissionsfaktoren!$A$24:$A$498,'THG-Bilanz'!$D36,Emissionsfaktoren!$C$24:$C$498,'THG-Bilanz'!$E36),_xlfn.MINIFS(Emissionsfaktoren!$B$24:$B$498,Emissionsfaktoren!$A$24:$A$498,'THG-Bilanz'!$D36,Emissionsfaktoren!$C$24:$C$498,'THG-Bilanz'!$E36))</f>
        <v>0</v>
      </c>
      <c r="H36" s="320">
        <f>IF(_xlfn.MAXIFS(Emissionsfaktoren!$B$24:$B$498,Emissionsfaktoren!$B$24:$B$498,"&lt;="&amp;'THG-Bilanz'!H$12,Emissionsfaktoren!$A$24:$A$498,'THG-Bilanz'!$D36,Emissionsfaktoren!$C$24:$C$498,'THG-Bilanz'!$E36)&gt;0,_xlfn.MAXIFS(Emissionsfaktoren!$B$24:$B$498,Emissionsfaktoren!$B$24:$B$498,"&lt;="&amp;'THG-Bilanz'!H$12,Emissionsfaktoren!$A$24:$A$498,'THG-Bilanz'!$D36,Emissionsfaktoren!$C$24:$C$498,'THG-Bilanz'!$E36),_xlfn.MINIFS(Emissionsfaktoren!$B$24:$B$498,Emissionsfaktoren!$A$24:$A$498,'THG-Bilanz'!$D36,Emissionsfaktoren!$C$24:$C$498,'THG-Bilanz'!$E36))</f>
        <v>0</v>
      </c>
      <c r="I36" s="320">
        <f>IF(_xlfn.MAXIFS(Emissionsfaktoren!$B$24:$B$498,Emissionsfaktoren!$B$24:$B$498,"&lt;="&amp;'THG-Bilanz'!I$12,Emissionsfaktoren!$A$24:$A$498,'THG-Bilanz'!$D36,Emissionsfaktoren!$C$24:$C$498,'THG-Bilanz'!$E36)&gt;0,_xlfn.MAXIFS(Emissionsfaktoren!$B$24:$B$498,Emissionsfaktoren!$B$24:$B$498,"&lt;="&amp;'THG-Bilanz'!I$12,Emissionsfaktoren!$A$24:$A$498,'THG-Bilanz'!$D36,Emissionsfaktoren!$C$24:$C$498,'THG-Bilanz'!$E36),_xlfn.MINIFS(Emissionsfaktoren!$B$24:$B$498,Emissionsfaktoren!$A$24:$A$498,'THG-Bilanz'!$D36,Emissionsfaktoren!$C$24:$C$498,'THG-Bilanz'!$E36))</f>
        <v>0</v>
      </c>
      <c r="J36" s="320">
        <f>IF(_xlfn.MAXIFS(Emissionsfaktoren!$B$24:$B$498,Emissionsfaktoren!$B$24:$B$498,"&lt;="&amp;'THG-Bilanz'!J$12,Emissionsfaktoren!$A$24:$A$498,'THG-Bilanz'!$D36,Emissionsfaktoren!$C$24:$C$498,'THG-Bilanz'!$E36)&gt;0,_xlfn.MAXIFS(Emissionsfaktoren!$B$24:$B$498,Emissionsfaktoren!$B$24:$B$498,"&lt;="&amp;'THG-Bilanz'!J$12,Emissionsfaktoren!$A$24:$A$498,'THG-Bilanz'!$D36,Emissionsfaktoren!$C$24:$C$498,'THG-Bilanz'!$E36),_xlfn.MINIFS(Emissionsfaktoren!$B$24:$B$498,Emissionsfaktoren!$A$24:$A$498,'THG-Bilanz'!$D36,Emissionsfaktoren!$C$24:$C$498,'THG-Bilanz'!$E36))</f>
        <v>0</v>
      </c>
      <c r="K36" s="320">
        <f>IF(_xlfn.MAXIFS(Emissionsfaktoren!$B$24:$B$498,Emissionsfaktoren!$B$24:$B$498,"&lt;="&amp;'THG-Bilanz'!K$12,Emissionsfaktoren!$A$24:$A$498,'THG-Bilanz'!$D36,Emissionsfaktoren!$C$24:$C$498,'THG-Bilanz'!$E36)&gt;0,_xlfn.MAXIFS(Emissionsfaktoren!$B$24:$B$498,Emissionsfaktoren!$B$24:$B$498,"&lt;="&amp;'THG-Bilanz'!K$12,Emissionsfaktoren!$A$24:$A$498,'THG-Bilanz'!$D36,Emissionsfaktoren!$C$24:$C$498,'THG-Bilanz'!$E36),_xlfn.MINIFS(Emissionsfaktoren!$B$24:$B$498,Emissionsfaktoren!$A$24:$A$498,'THG-Bilanz'!$D36,Emissionsfaktoren!$C$24:$C$498,'THG-Bilanz'!$E36))</f>
        <v>0</v>
      </c>
      <c r="L36" s="288"/>
      <c r="M36" s="288"/>
      <c r="N36" s="288"/>
      <c r="O36" s="288"/>
      <c r="P36" s="288"/>
      <c r="Q36" s="288"/>
    </row>
    <row r="37" spans="1:17" ht="19.25" customHeight="1" thickBot="1" x14ac:dyDescent="0.3">
      <c r="A37" s="587" t="s">
        <v>226</v>
      </c>
      <c r="B37" s="293" t="s">
        <v>254</v>
      </c>
      <c r="C37" s="301" t="s">
        <v>255</v>
      </c>
      <c r="D37" s="301"/>
      <c r="E37" s="301" t="s">
        <v>256</v>
      </c>
      <c r="F37" s="343">
        <f>IF(_xlfn.MAXIFS(Emissionsfaktoren!$B$24:$B$498,Emissionsfaktoren!$B$24:$B$498,"&lt;="&amp;'THG-Bilanz'!F$12,Emissionsfaktoren!$A$24:$A$498,'THG-Bilanz'!$D37,Emissionsfaktoren!$C$24:$C$498,'THG-Bilanz'!$E37)&gt;0,_xlfn.MAXIFS(Emissionsfaktoren!$B$24:$B$498,Emissionsfaktoren!$B$24:$B$498,"&lt;="&amp;'THG-Bilanz'!F$12,Emissionsfaktoren!$A$24:$A$498,'THG-Bilanz'!$D37,Emissionsfaktoren!$C$24:$C$498,'THG-Bilanz'!$E37),_xlfn.MINIFS(Emissionsfaktoren!$B$24:$B$498,Emissionsfaktoren!$A$24:$A$498,'THG-Bilanz'!$D37,Emissionsfaktoren!$C$24:$C$498,'THG-Bilanz'!$E37))</f>
        <v>0</v>
      </c>
      <c r="G37" s="343">
        <f>IF(_xlfn.MAXIFS(Emissionsfaktoren!$B$24:$B$498,Emissionsfaktoren!$B$24:$B$498,"&lt;="&amp;'THG-Bilanz'!G$12,Emissionsfaktoren!$A$24:$A$498,'THG-Bilanz'!$D37,Emissionsfaktoren!$C$24:$C$498,'THG-Bilanz'!$E37)&gt;0,_xlfn.MAXIFS(Emissionsfaktoren!$B$24:$B$498,Emissionsfaktoren!$B$24:$B$498,"&lt;="&amp;'THG-Bilanz'!G$12,Emissionsfaktoren!$A$24:$A$498,'THG-Bilanz'!$D37,Emissionsfaktoren!$C$24:$C$498,'THG-Bilanz'!$E37),_xlfn.MINIFS(Emissionsfaktoren!$B$24:$B$498,Emissionsfaktoren!$A$24:$A$498,'THG-Bilanz'!$D37,Emissionsfaktoren!$C$24:$C$498,'THG-Bilanz'!$E37))</f>
        <v>0</v>
      </c>
      <c r="H37" s="343">
        <f>IF(_xlfn.MAXIFS(Emissionsfaktoren!$B$24:$B$498,Emissionsfaktoren!$B$24:$B$498,"&lt;="&amp;'THG-Bilanz'!H$12,Emissionsfaktoren!$A$24:$A$498,'THG-Bilanz'!$D37,Emissionsfaktoren!$C$24:$C$498,'THG-Bilanz'!$E37)&gt;0,_xlfn.MAXIFS(Emissionsfaktoren!$B$24:$B$498,Emissionsfaktoren!$B$24:$B$498,"&lt;="&amp;'THG-Bilanz'!H$12,Emissionsfaktoren!$A$24:$A$498,'THG-Bilanz'!$D37,Emissionsfaktoren!$C$24:$C$498,'THG-Bilanz'!$E37),_xlfn.MINIFS(Emissionsfaktoren!$B$24:$B$498,Emissionsfaktoren!$A$24:$A$498,'THG-Bilanz'!$D37,Emissionsfaktoren!$C$24:$C$498,'THG-Bilanz'!$E37))</f>
        <v>0</v>
      </c>
      <c r="I37" s="343">
        <f>IF(_xlfn.MAXIFS(Emissionsfaktoren!$B$24:$B$498,Emissionsfaktoren!$B$24:$B$498,"&lt;="&amp;'THG-Bilanz'!I$12,Emissionsfaktoren!$A$24:$A$498,'THG-Bilanz'!$D37,Emissionsfaktoren!$C$24:$C$498,'THG-Bilanz'!$E37)&gt;0,_xlfn.MAXIFS(Emissionsfaktoren!$B$24:$B$498,Emissionsfaktoren!$B$24:$B$498,"&lt;="&amp;'THG-Bilanz'!I$12,Emissionsfaktoren!$A$24:$A$498,'THG-Bilanz'!$D37,Emissionsfaktoren!$C$24:$C$498,'THG-Bilanz'!$E37),_xlfn.MINIFS(Emissionsfaktoren!$B$24:$B$498,Emissionsfaktoren!$A$24:$A$498,'THG-Bilanz'!$D37,Emissionsfaktoren!$C$24:$C$498,'THG-Bilanz'!$E37))</f>
        <v>0</v>
      </c>
      <c r="J37" s="343">
        <f>IF(_xlfn.MAXIFS(Emissionsfaktoren!$B$24:$B$498,Emissionsfaktoren!$B$24:$B$498,"&lt;="&amp;'THG-Bilanz'!J$12,Emissionsfaktoren!$A$24:$A$498,'THG-Bilanz'!$D37,Emissionsfaktoren!$C$24:$C$498,'THG-Bilanz'!$E37)&gt;0,_xlfn.MAXIFS(Emissionsfaktoren!$B$24:$B$498,Emissionsfaktoren!$B$24:$B$498,"&lt;="&amp;'THG-Bilanz'!J$12,Emissionsfaktoren!$A$24:$A$498,'THG-Bilanz'!$D37,Emissionsfaktoren!$C$24:$C$498,'THG-Bilanz'!$E37),_xlfn.MINIFS(Emissionsfaktoren!$B$24:$B$498,Emissionsfaktoren!$A$24:$A$498,'THG-Bilanz'!$D37,Emissionsfaktoren!$C$24:$C$498,'THG-Bilanz'!$E37))</f>
        <v>0</v>
      </c>
      <c r="K37" s="343">
        <f>IF(_xlfn.MAXIFS(Emissionsfaktoren!$B$24:$B$498,Emissionsfaktoren!$B$24:$B$498,"&lt;="&amp;'THG-Bilanz'!K$12,Emissionsfaktoren!$A$24:$A$498,'THG-Bilanz'!$D37,Emissionsfaktoren!$C$24:$C$498,'THG-Bilanz'!$E37)&gt;0,_xlfn.MAXIFS(Emissionsfaktoren!$B$24:$B$498,Emissionsfaktoren!$B$24:$B$498,"&lt;="&amp;'THG-Bilanz'!K$12,Emissionsfaktoren!$A$24:$A$498,'THG-Bilanz'!$D37,Emissionsfaktoren!$C$24:$C$498,'THG-Bilanz'!$E37),_xlfn.MINIFS(Emissionsfaktoren!$B$24:$B$498,Emissionsfaktoren!$A$24:$A$498,'THG-Bilanz'!$D37,Emissionsfaktoren!$C$24:$C$498,'THG-Bilanz'!$E37))</f>
        <v>0</v>
      </c>
      <c r="L37" s="303" t="str" cm="1">
        <f t="array" ref="L37">IF(F37=0,"",(IFERROR(VLOOKUP($D37&amp;F37&amp;$E37,CHOOSE({1,2},Emissionsfaktoren!$A$24:$A$498&amp;Emissionsfaktoren!$B$24:$B$498&amp;Emissionsfaktoren!$C$24:$C$498,Emissionsfaktoren!$E$24:$E$498),2,0),"")*Energie!C10))</f>
        <v/>
      </c>
      <c r="M37" s="303" t="str" cm="1">
        <f t="array" ref="M37">IF(G37=0,"",(IFERROR(VLOOKUP($D37&amp;G37&amp;$E37,CHOOSE({1,2},Emissionsfaktoren!$A$24:$A$498&amp;Emissionsfaktoren!$B$24:$B$498&amp;Emissionsfaktoren!$C$24:$C$498,Emissionsfaktoren!$E$24:$E$498),2,0),"")*Energie!D10))</f>
        <v/>
      </c>
      <c r="N37" s="303" t="str" cm="1">
        <f t="array" ref="N37">IF(H37=0,"",(IFERROR(VLOOKUP($D37&amp;H37&amp;$E37,CHOOSE({1,2},Emissionsfaktoren!$A$24:$A$498&amp;Emissionsfaktoren!$B$24:$B$498&amp;Emissionsfaktoren!$C$24:$C$498,Emissionsfaktoren!$E$24:$E$498),2,0),"")*Energie!E10))</f>
        <v/>
      </c>
      <c r="O37" s="303" t="str" cm="1">
        <f t="array" ref="O37">IF(I37=0,"",(IFERROR(VLOOKUP($D37&amp;I37&amp;$E37,CHOOSE({1,2},Emissionsfaktoren!$A$24:$A$498&amp;Emissionsfaktoren!$B$24:$B$498&amp;Emissionsfaktoren!$C$24:$C$498,Emissionsfaktoren!$E$24:$E$498),2,0),"")*Energie!F10))</f>
        <v/>
      </c>
      <c r="P37" s="303" t="str" cm="1">
        <f t="array" ref="P37">IF(J37=0,"",(IFERROR(VLOOKUP($D37&amp;J37&amp;$E37,CHOOSE({1,2},Emissionsfaktoren!$A$24:$A$498&amp;Emissionsfaktoren!$B$24:$B$498&amp;Emissionsfaktoren!$C$24:$C$498,Emissionsfaktoren!$E$24:$E$498),2,0),"")*Energie!G10))</f>
        <v/>
      </c>
      <c r="Q37" s="291" t="str" cm="1">
        <f t="array" ref="Q37">IF(K37=0,"",(IFERROR(VLOOKUP($D37&amp;K37&amp;$E37,CHOOSE({1,2},Emissionsfaktoren!$A$24:$A$498&amp;Emissionsfaktoren!$B$24:$B$498&amp;Emissionsfaktoren!$C$24:$C$498,Emissionsfaktoren!$E$24:$E$498),2,0),"")*Energie!H10))</f>
        <v/>
      </c>
    </row>
    <row r="38" spans="1:17" ht="19.25" customHeight="1" thickBot="1" x14ac:dyDescent="0.3">
      <c r="A38" s="588"/>
      <c r="B38" s="302" t="s">
        <v>228</v>
      </c>
      <c r="C38" s="258" t="s">
        <v>257</v>
      </c>
      <c r="D38" s="258"/>
      <c r="E38" s="258" t="s">
        <v>258</v>
      </c>
      <c r="F38" s="344">
        <f>IF(_xlfn.MAXIFS(Emissionsfaktoren!$B$24:$B$498,Emissionsfaktoren!$B$24:$B$498,"&lt;="&amp;'THG-Bilanz'!F$12,Emissionsfaktoren!$A$24:$A$498,'THG-Bilanz'!$D38,Emissionsfaktoren!$C$24:$C$498,'THG-Bilanz'!$E38)&gt;0,_xlfn.MAXIFS(Emissionsfaktoren!$B$24:$B$498,Emissionsfaktoren!$B$24:$B$498,"&lt;="&amp;'THG-Bilanz'!F$12,Emissionsfaktoren!$A$24:$A$498,'THG-Bilanz'!$D38,Emissionsfaktoren!$C$24:$C$498,'THG-Bilanz'!$E38),_xlfn.MINIFS(Emissionsfaktoren!$B$24:$B$498,Emissionsfaktoren!$A$24:$A$498,'THG-Bilanz'!$D38,Emissionsfaktoren!$C$24:$C$498,'THG-Bilanz'!$E38))</f>
        <v>0</v>
      </c>
      <c r="G38" s="344">
        <f>IF(_xlfn.MAXIFS(Emissionsfaktoren!$B$24:$B$498,Emissionsfaktoren!$B$24:$B$498,"&lt;="&amp;'THG-Bilanz'!G$12,Emissionsfaktoren!$A$24:$A$498,'THG-Bilanz'!$D38,Emissionsfaktoren!$C$24:$C$498,'THG-Bilanz'!$E38)&gt;0,_xlfn.MAXIFS(Emissionsfaktoren!$B$24:$B$498,Emissionsfaktoren!$B$24:$B$498,"&lt;="&amp;'THG-Bilanz'!G$12,Emissionsfaktoren!$A$24:$A$498,'THG-Bilanz'!$D38,Emissionsfaktoren!$C$24:$C$498,'THG-Bilanz'!$E38),_xlfn.MINIFS(Emissionsfaktoren!$B$24:$B$498,Emissionsfaktoren!$A$24:$A$498,'THG-Bilanz'!$D38,Emissionsfaktoren!$C$24:$C$498,'THG-Bilanz'!$E38))</f>
        <v>0</v>
      </c>
      <c r="H38" s="344">
        <f>IF(_xlfn.MAXIFS(Emissionsfaktoren!$B$24:$B$498,Emissionsfaktoren!$B$24:$B$498,"&lt;="&amp;'THG-Bilanz'!H$12,Emissionsfaktoren!$A$24:$A$498,'THG-Bilanz'!$D38,Emissionsfaktoren!$C$24:$C$498,'THG-Bilanz'!$E38)&gt;0,_xlfn.MAXIFS(Emissionsfaktoren!$B$24:$B$498,Emissionsfaktoren!$B$24:$B$498,"&lt;="&amp;'THG-Bilanz'!H$12,Emissionsfaktoren!$A$24:$A$498,'THG-Bilanz'!$D38,Emissionsfaktoren!$C$24:$C$498,'THG-Bilanz'!$E38),_xlfn.MINIFS(Emissionsfaktoren!$B$24:$B$498,Emissionsfaktoren!$A$24:$A$498,'THG-Bilanz'!$D38,Emissionsfaktoren!$C$24:$C$498,'THG-Bilanz'!$E38))</f>
        <v>0</v>
      </c>
      <c r="I38" s="344">
        <f>IF(_xlfn.MAXIFS(Emissionsfaktoren!$B$24:$B$498,Emissionsfaktoren!$B$24:$B$498,"&lt;="&amp;'THG-Bilanz'!I$12,Emissionsfaktoren!$A$24:$A$498,'THG-Bilanz'!$D38,Emissionsfaktoren!$C$24:$C$498,'THG-Bilanz'!$E38)&gt;0,_xlfn.MAXIFS(Emissionsfaktoren!$B$24:$B$498,Emissionsfaktoren!$B$24:$B$498,"&lt;="&amp;'THG-Bilanz'!I$12,Emissionsfaktoren!$A$24:$A$498,'THG-Bilanz'!$D38,Emissionsfaktoren!$C$24:$C$498,'THG-Bilanz'!$E38),_xlfn.MINIFS(Emissionsfaktoren!$B$24:$B$498,Emissionsfaktoren!$A$24:$A$498,'THG-Bilanz'!$D38,Emissionsfaktoren!$C$24:$C$498,'THG-Bilanz'!$E38))</f>
        <v>0</v>
      </c>
      <c r="J38" s="344">
        <f>IF(_xlfn.MAXIFS(Emissionsfaktoren!$B$24:$B$498,Emissionsfaktoren!$B$24:$B$498,"&lt;="&amp;'THG-Bilanz'!J$12,Emissionsfaktoren!$A$24:$A$498,'THG-Bilanz'!$D38,Emissionsfaktoren!$C$24:$C$498,'THG-Bilanz'!$E38)&gt;0,_xlfn.MAXIFS(Emissionsfaktoren!$B$24:$B$498,Emissionsfaktoren!$B$24:$B$498,"&lt;="&amp;'THG-Bilanz'!J$12,Emissionsfaktoren!$A$24:$A$498,'THG-Bilanz'!$D38,Emissionsfaktoren!$C$24:$C$498,'THG-Bilanz'!$E38),_xlfn.MINIFS(Emissionsfaktoren!$B$24:$B$498,Emissionsfaktoren!$A$24:$A$498,'THG-Bilanz'!$D38,Emissionsfaktoren!$C$24:$C$498,'THG-Bilanz'!$E38))</f>
        <v>0</v>
      </c>
      <c r="K38" s="344">
        <f>IF(_xlfn.MAXIFS(Emissionsfaktoren!$B$24:$B$498,Emissionsfaktoren!$B$24:$B$498,"&lt;="&amp;'THG-Bilanz'!K$12,Emissionsfaktoren!$A$24:$A$498,'THG-Bilanz'!$D38,Emissionsfaktoren!$C$24:$C$498,'THG-Bilanz'!$E38)&gt;0,_xlfn.MAXIFS(Emissionsfaktoren!$B$24:$B$498,Emissionsfaktoren!$B$24:$B$498,"&lt;="&amp;'THG-Bilanz'!K$12,Emissionsfaktoren!$A$24:$A$498,'THG-Bilanz'!$D38,Emissionsfaktoren!$C$24:$C$498,'THG-Bilanz'!$E38),_xlfn.MINIFS(Emissionsfaktoren!$B$24:$B$498,Emissionsfaktoren!$A$24:$A$498,'THG-Bilanz'!$D38,Emissionsfaktoren!$C$24:$C$498,'THG-Bilanz'!$E38))</f>
        <v>0</v>
      </c>
      <c r="L38" s="285" t="str" cm="1">
        <f t="array" ref="L38">IF(F38=0,"",(IFERROR(VLOOKUP($D38&amp;F38&amp;$E38,CHOOSE({1,2},Emissionsfaktoren!$A$24:$A$498&amp;Emissionsfaktoren!$B$24:$B$498&amp;Emissionsfaktoren!$C$24:$C$498,Emissionsfaktoren!$E$24:$E$498),2,0),"")*Energie!C31))</f>
        <v/>
      </c>
      <c r="M38" s="285" t="str" cm="1">
        <f t="array" ref="M38">IF(G38=0,"",(IFERROR(VLOOKUP($D38&amp;G38&amp;$E38,CHOOSE({1,2},Emissionsfaktoren!$A$24:$A$498&amp;Emissionsfaktoren!$B$24:$B$498&amp;Emissionsfaktoren!$C$24:$C$498,Emissionsfaktoren!$E$24:$E$498),2,0),"")*Energie!D31))</f>
        <v/>
      </c>
      <c r="N38" s="285" t="str" cm="1">
        <f t="array" ref="N38">IF(H38=0,"",(IFERROR(VLOOKUP($D38&amp;H38&amp;$E38,CHOOSE({1,2},Emissionsfaktoren!$A$24:$A$498&amp;Emissionsfaktoren!$B$24:$B$498&amp;Emissionsfaktoren!$C$24:$C$498,Emissionsfaktoren!$E$24:$E$498),2,0),"")*Energie!E31))</f>
        <v/>
      </c>
      <c r="O38" s="285" t="str" cm="1">
        <f t="array" ref="O38">IF(I38=0,"",(IFERROR(VLOOKUP($D38&amp;I38&amp;$E38,CHOOSE({1,2},Emissionsfaktoren!$A$24:$A$498&amp;Emissionsfaktoren!$B$24:$B$498&amp;Emissionsfaktoren!$C$24:$C$498,Emissionsfaktoren!$E$24:$E$498),2,0),"")*Energie!F31))</f>
        <v/>
      </c>
      <c r="P38" s="285" t="str" cm="1">
        <f t="array" ref="P38">IF(J38=0,"",(IFERROR(VLOOKUP($D38&amp;J38&amp;$E38,CHOOSE({1,2},Emissionsfaktoren!$A$24:$A$498&amp;Emissionsfaktoren!$B$24:$B$498&amp;Emissionsfaktoren!$C$24:$C$498,Emissionsfaktoren!$E$24:$E$498),2,0),"")*Energie!G31))</f>
        <v/>
      </c>
      <c r="Q38" s="286" t="str" cm="1">
        <f t="array" ref="Q38">IF(K38=0,"",(IFERROR(VLOOKUP($D38&amp;K38&amp;$E38,CHOOSE({1,2},Emissionsfaktoren!$A$24:$A$498&amp;Emissionsfaktoren!$B$24:$B$498&amp;Emissionsfaktoren!$C$24:$C$498,Emissionsfaktoren!$E$24:$E$498),2,0),"")*Energie!H31))</f>
        <v/>
      </c>
    </row>
    <row r="39" spans="1:17" ht="19.25" customHeight="1" thickBot="1" x14ac:dyDescent="0.3">
      <c r="A39" s="589"/>
      <c r="B39" s="189" t="s">
        <v>259</v>
      </c>
      <c r="C39" s="190" t="s">
        <v>257</v>
      </c>
      <c r="D39" s="190"/>
      <c r="E39" s="258" t="s">
        <v>258</v>
      </c>
      <c r="F39" s="345">
        <f>IF(_xlfn.MAXIFS(Emissionsfaktoren!$B$24:$B$498,Emissionsfaktoren!$B$24:$B$498,"&lt;="&amp;'THG-Bilanz'!F$12,Emissionsfaktoren!$A$24:$A$498,'THG-Bilanz'!$D39,Emissionsfaktoren!$C$24:$C$498,'THG-Bilanz'!$E39)&gt;0,_xlfn.MAXIFS(Emissionsfaktoren!$B$24:$B$498,Emissionsfaktoren!$B$24:$B$498,"&lt;="&amp;'THG-Bilanz'!F$12,Emissionsfaktoren!$A$24:$A$498,'THG-Bilanz'!$D39,Emissionsfaktoren!$C$24:$C$498,'THG-Bilanz'!$E39),_xlfn.MINIFS(Emissionsfaktoren!$B$24:$B$498,Emissionsfaktoren!$A$24:$A$498,'THG-Bilanz'!$D39,Emissionsfaktoren!$C$24:$C$498,'THG-Bilanz'!$E39))</f>
        <v>0</v>
      </c>
      <c r="G39" s="345">
        <f>IF(_xlfn.MAXIFS(Emissionsfaktoren!$B$24:$B$498,Emissionsfaktoren!$B$24:$B$498,"&lt;="&amp;'THG-Bilanz'!G$12,Emissionsfaktoren!$A$24:$A$498,'THG-Bilanz'!$D39,Emissionsfaktoren!$C$24:$C$498,'THG-Bilanz'!$E39)&gt;0,_xlfn.MAXIFS(Emissionsfaktoren!$B$24:$B$498,Emissionsfaktoren!$B$24:$B$498,"&lt;="&amp;'THG-Bilanz'!G$12,Emissionsfaktoren!$A$24:$A$498,'THG-Bilanz'!$D39,Emissionsfaktoren!$C$24:$C$498,'THG-Bilanz'!$E39),_xlfn.MINIFS(Emissionsfaktoren!$B$24:$B$498,Emissionsfaktoren!$A$24:$A$498,'THG-Bilanz'!$D39,Emissionsfaktoren!$C$24:$C$498,'THG-Bilanz'!$E39))</f>
        <v>0</v>
      </c>
      <c r="H39" s="345">
        <f>IF(_xlfn.MAXIFS(Emissionsfaktoren!$B$24:$B$498,Emissionsfaktoren!$B$24:$B$498,"&lt;="&amp;'THG-Bilanz'!H$12,Emissionsfaktoren!$A$24:$A$498,'THG-Bilanz'!$D39,Emissionsfaktoren!$C$24:$C$498,'THG-Bilanz'!$E39)&gt;0,_xlfn.MAXIFS(Emissionsfaktoren!$B$24:$B$498,Emissionsfaktoren!$B$24:$B$498,"&lt;="&amp;'THG-Bilanz'!H$12,Emissionsfaktoren!$A$24:$A$498,'THG-Bilanz'!$D39,Emissionsfaktoren!$C$24:$C$498,'THG-Bilanz'!$E39),_xlfn.MINIFS(Emissionsfaktoren!$B$24:$B$498,Emissionsfaktoren!$A$24:$A$498,'THG-Bilanz'!$D39,Emissionsfaktoren!$C$24:$C$498,'THG-Bilanz'!$E39))</f>
        <v>0</v>
      </c>
      <c r="I39" s="345">
        <f>IF(_xlfn.MAXIFS(Emissionsfaktoren!$B$24:$B$498,Emissionsfaktoren!$B$24:$B$498,"&lt;="&amp;'THG-Bilanz'!I$12,Emissionsfaktoren!$A$24:$A$498,'THG-Bilanz'!$D39,Emissionsfaktoren!$C$24:$C$498,'THG-Bilanz'!$E39)&gt;0,_xlfn.MAXIFS(Emissionsfaktoren!$B$24:$B$498,Emissionsfaktoren!$B$24:$B$498,"&lt;="&amp;'THG-Bilanz'!I$12,Emissionsfaktoren!$A$24:$A$498,'THG-Bilanz'!$D39,Emissionsfaktoren!$C$24:$C$498,'THG-Bilanz'!$E39),_xlfn.MINIFS(Emissionsfaktoren!$B$24:$B$498,Emissionsfaktoren!$A$24:$A$498,'THG-Bilanz'!$D39,Emissionsfaktoren!$C$24:$C$498,'THG-Bilanz'!$E39))</f>
        <v>0</v>
      </c>
      <c r="J39" s="345">
        <f>IF(_xlfn.MAXIFS(Emissionsfaktoren!$B$24:$B$498,Emissionsfaktoren!$B$24:$B$498,"&lt;="&amp;'THG-Bilanz'!J$12,Emissionsfaktoren!$A$24:$A$498,'THG-Bilanz'!$D39,Emissionsfaktoren!$C$24:$C$498,'THG-Bilanz'!$E39)&gt;0,_xlfn.MAXIFS(Emissionsfaktoren!$B$24:$B$498,Emissionsfaktoren!$B$24:$B$498,"&lt;="&amp;'THG-Bilanz'!J$12,Emissionsfaktoren!$A$24:$A$498,'THG-Bilanz'!$D39,Emissionsfaktoren!$C$24:$C$498,'THG-Bilanz'!$E39),_xlfn.MINIFS(Emissionsfaktoren!$B$24:$B$498,Emissionsfaktoren!$A$24:$A$498,'THG-Bilanz'!$D39,Emissionsfaktoren!$C$24:$C$498,'THG-Bilanz'!$E39))</f>
        <v>0</v>
      </c>
      <c r="K39" s="345">
        <f>IF(_xlfn.MAXIFS(Emissionsfaktoren!$B$24:$B$498,Emissionsfaktoren!$B$24:$B$498,"&lt;="&amp;'THG-Bilanz'!K$12,Emissionsfaktoren!$A$24:$A$498,'THG-Bilanz'!$D39,Emissionsfaktoren!$C$24:$C$498,'THG-Bilanz'!$E39)&gt;0,_xlfn.MAXIFS(Emissionsfaktoren!$B$24:$B$498,Emissionsfaktoren!$B$24:$B$498,"&lt;="&amp;'THG-Bilanz'!K$12,Emissionsfaktoren!$A$24:$A$498,'THG-Bilanz'!$D39,Emissionsfaktoren!$C$24:$C$498,'THG-Bilanz'!$E39),_xlfn.MINIFS(Emissionsfaktoren!$B$24:$B$498,Emissionsfaktoren!$A$24:$A$498,'THG-Bilanz'!$D39,Emissionsfaktoren!$C$24:$C$498,'THG-Bilanz'!$E39))</f>
        <v>0</v>
      </c>
      <c r="L39" s="285" t="str" cm="1">
        <f t="array" ref="L39">IF(F39=0,"",(IFERROR(VLOOKUP($D39&amp;F39&amp;$E39,CHOOSE({1,2},Emissionsfaktoren!$A$24:$A$498&amp;Emissionsfaktoren!$B$24:$B$498&amp;Emissionsfaktoren!$C$24:$C$498,Emissionsfaktoren!$E$24:$E$498),2,0),"")*Energie!C16))</f>
        <v/>
      </c>
      <c r="M39" s="285" t="str" cm="1">
        <f t="array" ref="M39">IF(G39=0,"",(IFERROR(VLOOKUP($D39&amp;G39&amp;$E39,CHOOSE({1,2},Emissionsfaktoren!$A$24:$A$498&amp;Emissionsfaktoren!$B$24:$B$498&amp;Emissionsfaktoren!$C$24:$C$498,Emissionsfaktoren!$E$24:$E$498),2,0),"")*Energie!D16))</f>
        <v/>
      </c>
      <c r="N39" s="285" t="str" cm="1">
        <f t="array" ref="N39">IF(H39=0,"",(IFERROR(VLOOKUP($D39&amp;H39&amp;$E39,CHOOSE({1,2},Emissionsfaktoren!$A$24:$A$498&amp;Emissionsfaktoren!$B$24:$B$498&amp;Emissionsfaktoren!$C$24:$C$498,Emissionsfaktoren!$E$24:$E$498),2,0),"")*Energie!E16))</f>
        <v/>
      </c>
      <c r="O39" s="285" t="str" cm="1">
        <f t="array" ref="O39">IF(I39=0,"",(IFERROR(VLOOKUP($D39&amp;I39&amp;$E39,CHOOSE({1,2},Emissionsfaktoren!$A$24:$A$498&amp;Emissionsfaktoren!$B$24:$B$498&amp;Emissionsfaktoren!$C$24:$C$498,Emissionsfaktoren!$E$24:$E$498),2,0),"")*Energie!F16))</f>
        <v/>
      </c>
      <c r="P39" s="285" t="str" cm="1">
        <f t="array" ref="P39">IF(J39=0,"",(IFERROR(VLOOKUP($D39&amp;J39&amp;$E39,CHOOSE({1,2},Emissionsfaktoren!$A$24:$A$498&amp;Emissionsfaktoren!$B$24:$B$498&amp;Emissionsfaktoren!$C$24:$C$498,Emissionsfaktoren!$E$24:$E$498),2,0),"")*Energie!G16))</f>
        <v/>
      </c>
      <c r="Q39" s="286" t="str" cm="1">
        <f t="array" ref="Q39">IF(K39=0,"",(IFERROR(VLOOKUP($D39&amp;K39&amp;$E39,CHOOSE({1,2},Emissionsfaktoren!$A$24:$A$498&amp;Emissionsfaktoren!$B$24:$B$498&amp;Emissionsfaktoren!$C$24:$C$498,Emissionsfaktoren!$E$24:$E$498),2,0),"")*Energie!H16))</f>
        <v/>
      </c>
    </row>
    <row r="40" spans="1:17" ht="19.25" customHeight="1" thickBot="1" x14ac:dyDescent="0.35">
      <c r="A40" s="117"/>
      <c r="B40" s="79"/>
      <c r="C40" s="30"/>
      <c r="D40" s="30"/>
      <c r="E40" s="30"/>
      <c r="F40" s="320">
        <f>IF(_xlfn.MAXIFS(Emissionsfaktoren!$B$24:$B$498,Emissionsfaktoren!$B$24:$B$498,"&lt;="&amp;'THG-Bilanz'!F$12,Emissionsfaktoren!$A$24:$A$498,'THG-Bilanz'!$D40,Emissionsfaktoren!$C$24:$C$498,'THG-Bilanz'!$E40)&gt;0,_xlfn.MAXIFS(Emissionsfaktoren!$B$24:$B$498,Emissionsfaktoren!$B$24:$B$498,"&lt;="&amp;'THG-Bilanz'!F$12,Emissionsfaktoren!$A$24:$A$498,'THG-Bilanz'!$D40,Emissionsfaktoren!$C$24:$C$498,'THG-Bilanz'!$E40),_xlfn.MINIFS(Emissionsfaktoren!$B$24:$B$498,Emissionsfaktoren!$A$24:$A$498,'THG-Bilanz'!$D40,Emissionsfaktoren!$C$24:$C$498,'THG-Bilanz'!$E40))</f>
        <v>0</v>
      </c>
      <c r="G40" s="320">
        <f>IF(_xlfn.MAXIFS(Emissionsfaktoren!$B$24:$B$498,Emissionsfaktoren!$B$24:$B$498,"&lt;="&amp;'THG-Bilanz'!G$12,Emissionsfaktoren!$A$24:$A$498,'THG-Bilanz'!$D40,Emissionsfaktoren!$C$24:$C$498,'THG-Bilanz'!$E40)&gt;0,_xlfn.MAXIFS(Emissionsfaktoren!$B$24:$B$498,Emissionsfaktoren!$B$24:$B$498,"&lt;="&amp;'THG-Bilanz'!G$12,Emissionsfaktoren!$A$24:$A$498,'THG-Bilanz'!$D40,Emissionsfaktoren!$C$24:$C$498,'THG-Bilanz'!$E40),_xlfn.MINIFS(Emissionsfaktoren!$B$24:$B$498,Emissionsfaktoren!$A$24:$A$498,'THG-Bilanz'!$D40,Emissionsfaktoren!$C$24:$C$498,'THG-Bilanz'!$E40))</f>
        <v>0</v>
      </c>
      <c r="H40" s="320">
        <f>IF(_xlfn.MAXIFS(Emissionsfaktoren!$B$24:$B$498,Emissionsfaktoren!$B$24:$B$498,"&lt;="&amp;'THG-Bilanz'!H$12,Emissionsfaktoren!$A$24:$A$498,'THG-Bilanz'!$D40,Emissionsfaktoren!$C$24:$C$498,'THG-Bilanz'!$E40)&gt;0,_xlfn.MAXIFS(Emissionsfaktoren!$B$24:$B$498,Emissionsfaktoren!$B$24:$B$498,"&lt;="&amp;'THG-Bilanz'!H$12,Emissionsfaktoren!$A$24:$A$498,'THG-Bilanz'!$D40,Emissionsfaktoren!$C$24:$C$498,'THG-Bilanz'!$E40),_xlfn.MINIFS(Emissionsfaktoren!$B$24:$B$498,Emissionsfaktoren!$A$24:$A$498,'THG-Bilanz'!$D40,Emissionsfaktoren!$C$24:$C$498,'THG-Bilanz'!$E40))</f>
        <v>0</v>
      </c>
      <c r="I40" s="320">
        <f>IF(_xlfn.MAXIFS(Emissionsfaktoren!$B$24:$B$498,Emissionsfaktoren!$B$24:$B$498,"&lt;="&amp;'THG-Bilanz'!I$12,Emissionsfaktoren!$A$24:$A$498,'THG-Bilanz'!$D40,Emissionsfaktoren!$C$24:$C$498,'THG-Bilanz'!$E40)&gt;0,_xlfn.MAXIFS(Emissionsfaktoren!$B$24:$B$498,Emissionsfaktoren!$B$24:$B$498,"&lt;="&amp;'THG-Bilanz'!I$12,Emissionsfaktoren!$A$24:$A$498,'THG-Bilanz'!$D40,Emissionsfaktoren!$C$24:$C$498,'THG-Bilanz'!$E40),_xlfn.MINIFS(Emissionsfaktoren!$B$24:$B$498,Emissionsfaktoren!$A$24:$A$498,'THG-Bilanz'!$D40,Emissionsfaktoren!$C$24:$C$498,'THG-Bilanz'!$E40))</f>
        <v>0</v>
      </c>
      <c r="J40" s="320">
        <f>IF(_xlfn.MAXIFS(Emissionsfaktoren!$B$24:$B$498,Emissionsfaktoren!$B$24:$B$498,"&lt;="&amp;'THG-Bilanz'!J$12,Emissionsfaktoren!$A$24:$A$498,'THG-Bilanz'!$D40,Emissionsfaktoren!$C$24:$C$498,'THG-Bilanz'!$E40)&gt;0,_xlfn.MAXIFS(Emissionsfaktoren!$B$24:$B$498,Emissionsfaktoren!$B$24:$B$498,"&lt;="&amp;'THG-Bilanz'!J$12,Emissionsfaktoren!$A$24:$A$498,'THG-Bilanz'!$D40,Emissionsfaktoren!$C$24:$C$498,'THG-Bilanz'!$E40),_xlfn.MINIFS(Emissionsfaktoren!$B$24:$B$498,Emissionsfaktoren!$A$24:$A$498,'THG-Bilanz'!$D40,Emissionsfaktoren!$C$24:$C$498,'THG-Bilanz'!$E40))</f>
        <v>0</v>
      </c>
      <c r="K40" s="320">
        <f>IF(_xlfn.MAXIFS(Emissionsfaktoren!$B$24:$B$498,Emissionsfaktoren!$B$24:$B$498,"&lt;="&amp;'THG-Bilanz'!K$12,Emissionsfaktoren!$A$24:$A$498,'THG-Bilanz'!$D40,Emissionsfaktoren!$C$24:$C$498,'THG-Bilanz'!$E40)&gt;0,_xlfn.MAXIFS(Emissionsfaktoren!$B$24:$B$498,Emissionsfaktoren!$B$24:$B$498,"&lt;="&amp;'THG-Bilanz'!K$12,Emissionsfaktoren!$A$24:$A$498,'THG-Bilanz'!$D40,Emissionsfaktoren!$C$24:$C$498,'THG-Bilanz'!$E40),_xlfn.MINIFS(Emissionsfaktoren!$B$24:$B$498,Emissionsfaktoren!$A$24:$A$498,'THG-Bilanz'!$D40,Emissionsfaktoren!$C$24:$C$498,'THG-Bilanz'!$E40))</f>
        <v>0</v>
      </c>
      <c r="L40" s="288"/>
      <c r="M40" s="288"/>
      <c r="N40" s="288"/>
      <c r="O40" s="288"/>
      <c r="P40" s="288"/>
      <c r="Q40" s="288"/>
    </row>
    <row r="41" spans="1:17" ht="19.25" customHeight="1" x14ac:dyDescent="0.25">
      <c r="A41" s="596" t="s">
        <v>230</v>
      </c>
      <c r="B41" s="593" t="s">
        <v>260</v>
      </c>
      <c r="C41" s="300" t="s">
        <v>261</v>
      </c>
      <c r="D41" s="300"/>
      <c r="E41" s="300" t="s">
        <v>262</v>
      </c>
      <c r="F41" s="346">
        <f>IF(_xlfn.MAXIFS(Emissionsfaktoren!$B$24:$B$498,Emissionsfaktoren!$B$24:$B$498,"&lt;="&amp;'THG-Bilanz'!F$12,Emissionsfaktoren!$A$24:$A$498,'THG-Bilanz'!$D41,Emissionsfaktoren!$C$24:$C$498,'THG-Bilanz'!$E41)&gt;0,_xlfn.MAXIFS(Emissionsfaktoren!$B$24:$B$498,Emissionsfaktoren!$B$24:$B$498,"&lt;="&amp;'THG-Bilanz'!F$12,Emissionsfaktoren!$A$24:$A$498,'THG-Bilanz'!$D41,Emissionsfaktoren!$C$24:$C$498,'THG-Bilanz'!$E41),_xlfn.MINIFS(Emissionsfaktoren!$B$24:$B$498,Emissionsfaktoren!$A$24:$A$498,'THG-Bilanz'!$D41,Emissionsfaktoren!$C$24:$C$498,'THG-Bilanz'!$E41))</f>
        <v>0</v>
      </c>
      <c r="G41" s="346">
        <f>IF(_xlfn.MAXIFS(Emissionsfaktoren!$B$24:$B$498,Emissionsfaktoren!$B$24:$B$498,"&lt;="&amp;'THG-Bilanz'!G$12,Emissionsfaktoren!$A$24:$A$498,'THG-Bilanz'!$D41,Emissionsfaktoren!$C$24:$C$498,'THG-Bilanz'!$E41)&gt;0,_xlfn.MAXIFS(Emissionsfaktoren!$B$24:$B$498,Emissionsfaktoren!$B$24:$B$498,"&lt;="&amp;'THG-Bilanz'!G$12,Emissionsfaktoren!$A$24:$A$498,'THG-Bilanz'!$D41,Emissionsfaktoren!$C$24:$C$498,'THG-Bilanz'!$E41),_xlfn.MINIFS(Emissionsfaktoren!$B$24:$B$498,Emissionsfaktoren!$A$24:$A$498,'THG-Bilanz'!$D41,Emissionsfaktoren!$C$24:$C$498,'THG-Bilanz'!$E41))</f>
        <v>0</v>
      </c>
      <c r="H41" s="346">
        <f>IF(_xlfn.MAXIFS(Emissionsfaktoren!$B$24:$B$498,Emissionsfaktoren!$B$24:$B$498,"&lt;="&amp;'THG-Bilanz'!H$12,Emissionsfaktoren!$A$24:$A$498,'THG-Bilanz'!$D41,Emissionsfaktoren!$C$24:$C$498,'THG-Bilanz'!$E41)&gt;0,_xlfn.MAXIFS(Emissionsfaktoren!$B$24:$B$498,Emissionsfaktoren!$B$24:$B$498,"&lt;="&amp;'THG-Bilanz'!H$12,Emissionsfaktoren!$A$24:$A$498,'THG-Bilanz'!$D41,Emissionsfaktoren!$C$24:$C$498,'THG-Bilanz'!$E41),_xlfn.MINIFS(Emissionsfaktoren!$B$24:$B$498,Emissionsfaktoren!$A$24:$A$498,'THG-Bilanz'!$D41,Emissionsfaktoren!$C$24:$C$498,'THG-Bilanz'!$E41))</f>
        <v>0</v>
      </c>
      <c r="I41" s="346">
        <f>IF(_xlfn.MAXIFS(Emissionsfaktoren!$B$24:$B$498,Emissionsfaktoren!$B$24:$B$498,"&lt;="&amp;'THG-Bilanz'!I$12,Emissionsfaktoren!$A$24:$A$498,'THG-Bilanz'!$D41,Emissionsfaktoren!$C$24:$C$498,'THG-Bilanz'!$E41)&gt;0,_xlfn.MAXIFS(Emissionsfaktoren!$B$24:$B$498,Emissionsfaktoren!$B$24:$B$498,"&lt;="&amp;'THG-Bilanz'!I$12,Emissionsfaktoren!$A$24:$A$498,'THG-Bilanz'!$D41,Emissionsfaktoren!$C$24:$C$498,'THG-Bilanz'!$E41),_xlfn.MINIFS(Emissionsfaktoren!$B$24:$B$498,Emissionsfaktoren!$A$24:$A$498,'THG-Bilanz'!$D41,Emissionsfaktoren!$C$24:$C$498,'THG-Bilanz'!$E41))</f>
        <v>0</v>
      </c>
      <c r="J41" s="346">
        <f>IF(_xlfn.MAXIFS(Emissionsfaktoren!$B$24:$B$498,Emissionsfaktoren!$B$24:$B$498,"&lt;="&amp;'THG-Bilanz'!J$12,Emissionsfaktoren!$A$24:$A$498,'THG-Bilanz'!$D41,Emissionsfaktoren!$C$24:$C$498,'THG-Bilanz'!$E41)&gt;0,_xlfn.MAXIFS(Emissionsfaktoren!$B$24:$B$498,Emissionsfaktoren!$B$24:$B$498,"&lt;="&amp;'THG-Bilanz'!J$12,Emissionsfaktoren!$A$24:$A$498,'THG-Bilanz'!$D41,Emissionsfaktoren!$C$24:$C$498,'THG-Bilanz'!$E41),_xlfn.MINIFS(Emissionsfaktoren!$B$24:$B$498,Emissionsfaktoren!$A$24:$A$498,'THG-Bilanz'!$D41,Emissionsfaktoren!$C$24:$C$498,'THG-Bilanz'!$E41))</f>
        <v>0</v>
      </c>
      <c r="K41" s="346">
        <f>IF(_xlfn.MAXIFS(Emissionsfaktoren!$B$24:$B$498,Emissionsfaktoren!$B$24:$B$498,"&lt;="&amp;'THG-Bilanz'!K$12,Emissionsfaktoren!$A$24:$A$498,'THG-Bilanz'!$D41,Emissionsfaktoren!$C$24:$C$498,'THG-Bilanz'!$E41)&gt;0,_xlfn.MAXIFS(Emissionsfaktoren!$B$24:$B$498,Emissionsfaktoren!$B$24:$B$498,"&lt;="&amp;'THG-Bilanz'!K$12,Emissionsfaktoren!$A$24:$A$498,'THG-Bilanz'!$D41,Emissionsfaktoren!$C$24:$C$498,'THG-Bilanz'!$E41),_xlfn.MINIFS(Emissionsfaktoren!$B$24:$B$498,Emissionsfaktoren!$A$24:$A$498,'THG-Bilanz'!$D41,Emissionsfaktoren!$C$24:$C$498,'THG-Bilanz'!$E41))</f>
        <v>0</v>
      </c>
      <c r="L41" s="281" t="str" cm="1">
        <f t="array" ref="L41">IF(F41=0,"",(IFERROR(VLOOKUP($D41&amp;F41&amp;$E41,CHOOSE({1,2},Emissionsfaktoren!$A$24:$A$498&amp;Emissionsfaktoren!$B$24:$B$498&amp;Emissionsfaktoren!$C$24:$C$498,Emissionsfaktoren!$E$24:$E$498),2,0),"")*(Energie!C14+Energie!C19)))</f>
        <v/>
      </c>
      <c r="M41" s="281" t="str" cm="1">
        <f t="array" ref="M41">IF(G41=0,"",(IFERROR(VLOOKUP($D41&amp;G41&amp;$E41,CHOOSE({1,2},Emissionsfaktoren!$A$24:$A$498&amp;Emissionsfaktoren!$B$24:$B$498&amp;Emissionsfaktoren!$C$24:$C$498,Emissionsfaktoren!$E$24:$E$498),2,0),"")*(Energie!D14+Energie!D19)))</f>
        <v/>
      </c>
      <c r="N41" s="281" t="str" cm="1">
        <f t="array" ref="N41">IF(H41=0,"",(IFERROR(VLOOKUP($D41&amp;H41&amp;$E41,CHOOSE({1,2},Emissionsfaktoren!$A$24:$A$498&amp;Emissionsfaktoren!$B$24:$B$498&amp;Emissionsfaktoren!$C$24:$C$498,Emissionsfaktoren!$E$24:$E$498),2,0),"")*(Energie!E14+Energie!E19)))</f>
        <v/>
      </c>
      <c r="O41" s="281" t="str" cm="1">
        <f t="array" ref="O41">IF(I41=0,"",(IFERROR(VLOOKUP($D41&amp;I41&amp;$E41,CHOOSE({1,2},Emissionsfaktoren!$A$24:$A$498&amp;Emissionsfaktoren!$B$24:$B$498&amp;Emissionsfaktoren!$C$24:$C$498,Emissionsfaktoren!$E$24:$E$498),2,0),"")*(Energie!F14+Energie!F19)))</f>
        <v/>
      </c>
      <c r="P41" s="281" t="str" cm="1">
        <f t="array" ref="P41">IF(J41=0,"",(IFERROR(VLOOKUP($D41&amp;J41&amp;$E41,CHOOSE({1,2},Emissionsfaktoren!$A$24:$A$498&amp;Emissionsfaktoren!$B$24:$B$498&amp;Emissionsfaktoren!$C$24:$C$498,Emissionsfaktoren!$E$24:$E$498),2,0),"")*(Energie!G14+Energie!G19)))</f>
        <v/>
      </c>
      <c r="Q41" s="282" t="str" cm="1">
        <f t="array" ref="Q41">IF(K41=0,"",(IFERROR(VLOOKUP($D41&amp;K41&amp;$E41,CHOOSE({1,2},Emissionsfaktoren!$A$24:$A$498&amp;Emissionsfaktoren!$B$24:$B$498&amp;Emissionsfaktoren!$C$24:$C$498,Emissionsfaktoren!$E$24:$E$498),2,0),"")*(Energie!H14+Energie!H19)))</f>
        <v/>
      </c>
    </row>
    <row r="42" spans="1:17" ht="19.25" customHeight="1" x14ac:dyDescent="0.25">
      <c r="A42" s="597"/>
      <c r="B42" s="594"/>
      <c r="C42" s="3" t="s">
        <v>263</v>
      </c>
      <c r="D42" s="3"/>
      <c r="E42" s="3" t="s">
        <v>262</v>
      </c>
      <c r="F42" s="342">
        <f>IF(_xlfn.MAXIFS(Emissionsfaktoren!$B$24:$B$498,Emissionsfaktoren!$B$24:$B$498,"&lt;="&amp;'THG-Bilanz'!F$12,Emissionsfaktoren!$A$24:$A$498,'THG-Bilanz'!$D42,Emissionsfaktoren!$C$24:$C$498,'THG-Bilanz'!$E42)&gt;0,_xlfn.MAXIFS(Emissionsfaktoren!$B$24:$B$498,Emissionsfaktoren!$B$24:$B$498,"&lt;="&amp;'THG-Bilanz'!F$12,Emissionsfaktoren!$A$24:$A$498,'THG-Bilanz'!$D42,Emissionsfaktoren!$C$24:$C$498,'THG-Bilanz'!$E42),_xlfn.MINIFS(Emissionsfaktoren!$B$24:$B$498,Emissionsfaktoren!$A$24:$A$498,'THG-Bilanz'!$D42,Emissionsfaktoren!$C$24:$C$498,'THG-Bilanz'!$E42))</f>
        <v>0</v>
      </c>
      <c r="G42" s="342">
        <f>IF(_xlfn.MAXIFS(Emissionsfaktoren!$B$24:$B$498,Emissionsfaktoren!$B$24:$B$498,"&lt;="&amp;'THG-Bilanz'!G$12,Emissionsfaktoren!$A$24:$A$498,'THG-Bilanz'!$D42,Emissionsfaktoren!$C$24:$C$498,'THG-Bilanz'!$E42)&gt;0,_xlfn.MAXIFS(Emissionsfaktoren!$B$24:$B$498,Emissionsfaktoren!$B$24:$B$498,"&lt;="&amp;'THG-Bilanz'!G$12,Emissionsfaktoren!$A$24:$A$498,'THG-Bilanz'!$D42,Emissionsfaktoren!$C$24:$C$498,'THG-Bilanz'!$E42),_xlfn.MINIFS(Emissionsfaktoren!$B$24:$B$498,Emissionsfaktoren!$A$24:$A$498,'THG-Bilanz'!$D42,Emissionsfaktoren!$C$24:$C$498,'THG-Bilanz'!$E42))</f>
        <v>0</v>
      </c>
      <c r="H42" s="342">
        <f>IF(_xlfn.MAXIFS(Emissionsfaktoren!$B$24:$B$498,Emissionsfaktoren!$B$24:$B$498,"&lt;="&amp;'THG-Bilanz'!H$12,Emissionsfaktoren!$A$24:$A$498,'THG-Bilanz'!$D42,Emissionsfaktoren!$C$24:$C$498,'THG-Bilanz'!$E42)&gt;0,_xlfn.MAXIFS(Emissionsfaktoren!$B$24:$B$498,Emissionsfaktoren!$B$24:$B$498,"&lt;="&amp;'THG-Bilanz'!H$12,Emissionsfaktoren!$A$24:$A$498,'THG-Bilanz'!$D42,Emissionsfaktoren!$C$24:$C$498,'THG-Bilanz'!$E42),_xlfn.MINIFS(Emissionsfaktoren!$B$24:$B$498,Emissionsfaktoren!$A$24:$A$498,'THG-Bilanz'!$D42,Emissionsfaktoren!$C$24:$C$498,'THG-Bilanz'!$E42))</f>
        <v>0</v>
      </c>
      <c r="I42" s="342">
        <f>IF(_xlfn.MAXIFS(Emissionsfaktoren!$B$24:$B$498,Emissionsfaktoren!$B$24:$B$498,"&lt;="&amp;'THG-Bilanz'!I$12,Emissionsfaktoren!$A$24:$A$498,'THG-Bilanz'!$D42,Emissionsfaktoren!$C$24:$C$498,'THG-Bilanz'!$E42)&gt;0,_xlfn.MAXIFS(Emissionsfaktoren!$B$24:$B$498,Emissionsfaktoren!$B$24:$B$498,"&lt;="&amp;'THG-Bilanz'!I$12,Emissionsfaktoren!$A$24:$A$498,'THG-Bilanz'!$D42,Emissionsfaktoren!$C$24:$C$498,'THG-Bilanz'!$E42),_xlfn.MINIFS(Emissionsfaktoren!$B$24:$B$498,Emissionsfaktoren!$A$24:$A$498,'THG-Bilanz'!$D42,Emissionsfaktoren!$C$24:$C$498,'THG-Bilanz'!$E42))</f>
        <v>0</v>
      </c>
      <c r="J42" s="342">
        <f>IF(_xlfn.MAXIFS(Emissionsfaktoren!$B$24:$B$498,Emissionsfaktoren!$B$24:$B$498,"&lt;="&amp;'THG-Bilanz'!J$12,Emissionsfaktoren!$A$24:$A$498,'THG-Bilanz'!$D42,Emissionsfaktoren!$C$24:$C$498,'THG-Bilanz'!$E42)&gt;0,_xlfn.MAXIFS(Emissionsfaktoren!$B$24:$B$498,Emissionsfaktoren!$B$24:$B$498,"&lt;="&amp;'THG-Bilanz'!J$12,Emissionsfaktoren!$A$24:$A$498,'THG-Bilanz'!$D42,Emissionsfaktoren!$C$24:$C$498,'THG-Bilanz'!$E42),_xlfn.MINIFS(Emissionsfaktoren!$B$24:$B$498,Emissionsfaktoren!$A$24:$A$498,'THG-Bilanz'!$D42,Emissionsfaktoren!$C$24:$C$498,'THG-Bilanz'!$E42))</f>
        <v>0</v>
      </c>
      <c r="K42" s="342">
        <f>IF(_xlfn.MAXIFS(Emissionsfaktoren!$B$24:$B$498,Emissionsfaktoren!$B$24:$B$498,"&lt;="&amp;'THG-Bilanz'!K$12,Emissionsfaktoren!$A$24:$A$498,'THG-Bilanz'!$D42,Emissionsfaktoren!$C$24:$C$498,'THG-Bilanz'!$E42)&gt;0,_xlfn.MAXIFS(Emissionsfaktoren!$B$24:$B$498,Emissionsfaktoren!$B$24:$B$498,"&lt;="&amp;'THG-Bilanz'!K$12,Emissionsfaktoren!$A$24:$A$498,'THG-Bilanz'!$D42,Emissionsfaktoren!$C$24:$C$498,'THG-Bilanz'!$E42),_xlfn.MINIFS(Emissionsfaktoren!$B$24:$B$498,Emissionsfaktoren!$A$24:$A$498,'THG-Bilanz'!$D42,Emissionsfaktoren!$C$24:$C$498,'THG-Bilanz'!$E42))</f>
        <v>0</v>
      </c>
      <c r="L42" s="283" t="str" cm="1">
        <f t="array" ref="L42">IF(F42=0,"",(IFERROR(VLOOKUP($D42&amp;F42&amp;$E42,CHOOSE({1,2},Emissionsfaktoren!$A$24:$A$498&amp;Emissionsfaktoren!$B$24:$B$498&amp;Emissionsfaktoren!$C$24:$C$498,Emissionsfaktoren!$E$24:$E$498),2,0),"")*(Energie!C15+Energie!C20)))</f>
        <v/>
      </c>
      <c r="M42" s="283" t="str" cm="1">
        <f t="array" ref="M42">IF(G42=0,"",(IFERROR(VLOOKUP($D42&amp;G42&amp;$E42,CHOOSE({1,2},Emissionsfaktoren!$A$24:$A$498&amp;Emissionsfaktoren!$B$24:$B$498&amp;Emissionsfaktoren!$C$24:$C$498,Emissionsfaktoren!$E$24:$E$498),2,0),"")*(Energie!D15+Energie!D20)))</f>
        <v/>
      </c>
      <c r="N42" s="283" t="str" cm="1">
        <f t="array" ref="N42">IF(H42=0,"",(IFERROR(VLOOKUP($D42&amp;H42&amp;$E42,CHOOSE({1,2},Emissionsfaktoren!$A$24:$A$498&amp;Emissionsfaktoren!$B$24:$B$498&amp;Emissionsfaktoren!$C$24:$C$498,Emissionsfaktoren!$E$24:$E$498),2,0),"")*(Energie!E15+Energie!E20)))</f>
        <v/>
      </c>
      <c r="O42" s="283" t="str" cm="1">
        <f t="array" ref="O42">IF(I42=0,"",(IFERROR(VLOOKUP($D42&amp;I42&amp;$E42,CHOOSE({1,2},Emissionsfaktoren!$A$24:$A$498&amp;Emissionsfaktoren!$B$24:$B$498&amp;Emissionsfaktoren!$C$24:$C$498,Emissionsfaktoren!$E$24:$E$498),2,0),"")*(Energie!F15+Energie!F20)))</f>
        <v/>
      </c>
      <c r="P42" s="283" t="str" cm="1">
        <f t="array" ref="P42">IF(J42=0,"",(IFERROR(VLOOKUP($D42&amp;J42&amp;$E42,CHOOSE({1,2},Emissionsfaktoren!$A$24:$A$498&amp;Emissionsfaktoren!$B$24:$B$498&amp;Emissionsfaktoren!$C$24:$C$498,Emissionsfaktoren!$E$24:$E$498),2,0),"")*(Energie!G15+Energie!G20)))</f>
        <v/>
      </c>
      <c r="Q42" s="284" t="str" cm="1">
        <f t="array" ref="Q42">IF(K42=0,"",(IFERROR(VLOOKUP($D42&amp;K42&amp;$E42,CHOOSE({1,2},Emissionsfaktoren!$A$24:$A$498&amp;Emissionsfaktoren!$B$24:$B$498&amp;Emissionsfaktoren!$C$24:$C$498,Emissionsfaktoren!$E$24:$E$498),2,0),"")*(Energie!H15+Energie!H20)))</f>
        <v/>
      </c>
    </row>
    <row r="43" spans="1:17" ht="19.25" customHeight="1" x14ac:dyDescent="0.25">
      <c r="A43" s="597"/>
      <c r="B43" s="594"/>
      <c r="C43" s="3" t="s">
        <v>264</v>
      </c>
      <c r="D43" s="3"/>
      <c r="E43" s="3" t="s">
        <v>262</v>
      </c>
      <c r="F43" s="342">
        <f>IF(_xlfn.MAXIFS(Emissionsfaktoren!$B$24:$B$498,Emissionsfaktoren!$B$24:$B$498,"&lt;="&amp;'THG-Bilanz'!F$12,Emissionsfaktoren!$A$24:$A$498,'THG-Bilanz'!$D43,Emissionsfaktoren!$C$24:$C$498,'THG-Bilanz'!$E43)&gt;0,_xlfn.MAXIFS(Emissionsfaktoren!$B$24:$B$498,Emissionsfaktoren!$B$24:$B$498,"&lt;="&amp;'THG-Bilanz'!F$12,Emissionsfaktoren!$A$24:$A$498,'THG-Bilanz'!$D43,Emissionsfaktoren!$C$24:$C$498,'THG-Bilanz'!$E43),_xlfn.MINIFS(Emissionsfaktoren!$B$24:$B$498,Emissionsfaktoren!$A$24:$A$498,'THG-Bilanz'!$D43,Emissionsfaktoren!$C$24:$C$498,'THG-Bilanz'!$E43))</f>
        <v>0</v>
      </c>
      <c r="G43" s="342">
        <f>IF(_xlfn.MAXIFS(Emissionsfaktoren!$B$24:$B$498,Emissionsfaktoren!$B$24:$B$498,"&lt;="&amp;'THG-Bilanz'!G$12,Emissionsfaktoren!$A$24:$A$498,'THG-Bilanz'!$D43,Emissionsfaktoren!$C$24:$C$498,'THG-Bilanz'!$E43)&gt;0,_xlfn.MAXIFS(Emissionsfaktoren!$B$24:$B$498,Emissionsfaktoren!$B$24:$B$498,"&lt;="&amp;'THG-Bilanz'!G$12,Emissionsfaktoren!$A$24:$A$498,'THG-Bilanz'!$D43,Emissionsfaktoren!$C$24:$C$498,'THG-Bilanz'!$E43),_xlfn.MINIFS(Emissionsfaktoren!$B$24:$B$498,Emissionsfaktoren!$A$24:$A$498,'THG-Bilanz'!$D43,Emissionsfaktoren!$C$24:$C$498,'THG-Bilanz'!$E43))</f>
        <v>0</v>
      </c>
      <c r="H43" s="342">
        <f>IF(_xlfn.MAXIFS(Emissionsfaktoren!$B$24:$B$498,Emissionsfaktoren!$B$24:$B$498,"&lt;="&amp;'THG-Bilanz'!H$12,Emissionsfaktoren!$A$24:$A$498,'THG-Bilanz'!$D43,Emissionsfaktoren!$C$24:$C$498,'THG-Bilanz'!$E43)&gt;0,_xlfn.MAXIFS(Emissionsfaktoren!$B$24:$B$498,Emissionsfaktoren!$B$24:$B$498,"&lt;="&amp;'THG-Bilanz'!H$12,Emissionsfaktoren!$A$24:$A$498,'THG-Bilanz'!$D43,Emissionsfaktoren!$C$24:$C$498,'THG-Bilanz'!$E43),_xlfn.MINIFS(Emissionsfaktoren!$B$24:$B$498,Emissionsfaktoren!$A$24:$A$498,'THG-Bilanz'!$D43,Emissionsfaktoren!$C$24:$C$498,'THG-Bilanz'!$E43))</f>
        <v>0</v>
      </c>
      <c r="I43" s="342">
        <f>IF(_xlfn.MAXIFS(Emissionsfaktoren!$B$24:$B$498,Emissionsfaktoren!$B$24:$B$498,"&lt;="&amp;'THG-Bilanz'!I$12,Emissionsfaktoren!$A$24:$A$498,'THG-Bilanz'!$D43,Emissionsfaktoren!$C$24:$C$498,'THG-Bilanz'!$E43)&gt;0,_xlfn.MAXIFS(Emissionsfaktoren!$B$24:$B$498,Emissionsfaktoren!$B$24:$B$498,"&lt;="&amp;'THG-Bilanz'!I$12,Emissionsfaktoren!$A$24:$A$498,'THG-Bilanz'!$D43,Emissionsfaktoren!$C$24:$C$498,'THG-Bilanz'!$E43),_xlfn.MINIFS(Emissionsfaktoren!$B$24:$B$498,Emissionsfaktoren!$A$24:$A$498,'THG-Bilanz'!$D43,Emissionsfaktoren!$C$24:$C$498,'THG-Bilanz'!$E43))</f>
        <v>0</v>
      </c>
      <c r="J43" s="342">
        <f>IF(_xlfn.MAXIFS(Emissionsfaktoren!$B$24:$B$498,Emissionsfaktoren!$B$24:$B$498,"&lt;="&amp;'THG-Bilanz'!J$12,Emissionsfaktoren!$A$24:$A$498,'THG-Bilanz'!$D43,Emissionsfaktoren!$C$24:$C$498,'THG-Bilanz'!$E43)&gt;0,_xlfn.MAXIFS(Emissionsfaktoren!$B$24:$B$498,Emissionsfaktoren!$B$24:$B$498,"&lt;="&amp;'THG-Bilanz'!J$12,Emissionsfaktoren!$A$24:$A$498,'THG-Bilanz'!$D43,Emissionsfaktoren!$C$24:$C$498,'THG-Bilanz'!$E43),_xlfn.MINIFS(Emissionsfaktoren!$B$24:$B$498,Emissionsfaktoren!$A$24:$A$498,'THG-Bilanz'!$D43,Emissionsfaktoren!$C$24:$C$498,'THG-Bilanz'!$E43))</f>
        <v>0</v>
      </c>
      <c r="K43" s="342">
        <f>IF(_xlfn.MAXIFS(Emissionsfaktoren!$B$24:$B$498,Emissionsfaktoren!$B$24:$B$498,"&lt;="&amp;'THG-Bilanz'!K$12,Emissionsfaktoren!$A$24:$A$498,'THG-Bilanz'!$D43,Emissionsfaktoren!$C$24:$C$498,'THG-Bilanz'!$E43)&gt;0,_xlfn.MAXIFS(Emissionsfaktoren!$B$24:$B$498,Emissionsfaktoren!$B$24:$B$498,"&lt;="&amp;'THG-Bilanz'!K$12,Emissionsfaktoren!$A$24:$A$498,'THG-Bilanz'!$D43,Emissionsfaktoren!$C$24:$C$498,'THG-Bilanz'!$E43),_xlfn.MINIFS(Emissionsfaktoren!$B$24:$B$498,Emissionsfaktoren!$A$24:$A$498,'THG-Bilanz'!$D43,Emissionsfaktoren!$C$24:$C$498,'THG-Bilanz'!$E43))</f>
        <v>0</v>
      </c>
      <c r="L43" s="283" t="str" cm="1">
        <f t="array" ref="L43">IF(F43=0,"",(IFERROR(VLOOKUP($D43&amp;F43&amp;$E43,CHOOSE({1,2},Emissionsfaktoren!$A$24:$A$498&amp;Emissionsfaktoren!$B$24:$B$498&amp;Emissionsfaktoren!$C$24:$C$498,Emissionsfaktoren!$E$24:$E$498),2,0),"")*Energie!C21))</f>
        <v/>
      </c>
      <c r="M43" s="283" t="str" cm="1">
        <f t="array" ref="M43">IF(G43=0,"",(IFERROR(VLOOKUP($D43&amp;G43&amp;$E43,CHOOSE({1,2},Emissionsfaktoren!$A$24:$A$498&amp;Emissionsfaktoren!$B$24:$B$498&amp;Emissionsfaktoren!$C$24:$C$498,Emissionsfaktoren!$E$24:$E$498),2,0),"")*Energie!D21))</f>
        <v/>
      </c>
      <c r="N43" s="283" t="str" cm="1">
        <f t="array" ref="N43">IF(H43=0,"",(IFERROR(VLOOKUP($D43&amp;H43&amp;$E43,CHOOSE({1,2},Emissionsfaktoren!$A$24:$A$498&amp;Emissionsfaktoren!$B$24:$B$498&amp;Emissionsfaktoren!$C$24:$C$498,Emissionsfaktoren!$E$24:$E$498),2,0),"")*Energie!E21))</f>
        <v/>
      </c>
      <c r="O43" s="283" t="str" cm="1">
        <f t="array" ref="O43">IF(I43=0,"",(IFERROR(VLOOKUP($D43&amp;I43&amp;$E43,CHOOSE({1,2},Emissionsfaktoren!$A$24:$A$498&amp;Emissionsfaktoren!$B$24:$B$498&amp;Emissionsfaktoren!$C$24:$C$498,Emissionsfaktoren!$E$24:$E$498),2,0),"")*Energie!F21))</f>
        <v/>
      </c>
      <c r="P43" s="283" t="str" cm="1">
        <f t="array" ref="P43">IF(J43=0,"",(IFERROR(VLOOKUP($D43&amp;J43&amp;$E43,CHOOSE({1,2},Emissionsfaktoren!$A$24:$A$498&amp;Emissionsfaktoren!$B$24:$B$498&amp;Emissionsfaktoren!$C$24:$C$498,Emissionsfaktoren!$E$24:$E$498),2,0),"")*Energie!G21))</f>
        <v/>
      </c>
      <c r="Q43" s="284" t="str" cm="1">
        <f t="array" ref="Q43">IF(K43=0,"",(IFERROR(VLOOKUP($D43&amp;K43&amp;$E43,CHOOSE({1,2},Emissionsfaktoren!$A$24:$A$498&amp;Emissionsfaktoren!$B$24:$B$498&amp;Emissionsfaktoren!$C$24:$C$498,Emissionsfaktoren!$E$24:$E$498),2,0),"")*Energie!H21))</f>
        <v/>
      </c>
    </row>
    <row r="44" spans="1:17" ht="19.25" customHeight="1" x14ac:dyDescent="0.25">
      <c r="A44" s="597"/>
      <c r="B44" s="594"/>
      <c r="C44" s="3" t="s">
        <v>265</v>
      </c>
      <c r="D44" s="3"/>
      <c r="E44" s="3" t="s">
        <v>262</v>
      </c>
      <c r="F44" s="342">
        <f>IF(_xlfn.MAXIFS(Emissionsfaktoren!$B$24:$B$498,Emissionsfaktoren!$B$24:$B$498,"&lt;="&amp;'THG-Bilanz'!F$12,Emissionsfaktoren!$A$24:$A$498,'THG-Bilanz'!$D44,Emissionsfaktoren!$C$24:$C$498,'THG-Bilanz'!$E44)&gt;0,_xlfn.MAXIFS(Emissionsfaktoren!$B$24:$B$498,Emissionsfaktoren!$B$24:$B$498,"&lt;="&amp;'THG-Bilanz'!F$12,Emissionsfaktoren!$A$24:$A$498,'THG-Bilanz'!$D44,Emissionsfaktoren!$C$24:$C$498,'THG-Bilanz'!$E44),_xlfn.MINIFS(Emissionsfaktoren!$B$24:$B$498,Emissionsfaktoren!$A$24:$A$498,'THG-Bilanz'!$D44,Emissionsfaktoren!$C$24:$C$498,'THG-Bilanz'!$E44))</f>
        <v>0</v>
      </c>
      <c r="G44" s="342">
        <f>IF(_xlfn.MAXIFS(Emissionsfaktoren!$B$24:$B$498,Emissionsfaktoren!$B$24:$B$498,"&lt;="&amp;'THG-Bilanz'!G$12,Emissionsfaktoren!$A$24:$A$498,'THG-Bilanz'!$D44,Emissionsfaktoren!$C$24:$C$498,'THG-Bilanz'!$E44)&gt;0,_xlfn.MAXIFS(Emissionsfaktoren!$B$24:$B$498,Emissionsfaktoren!$B$24:$B$498,"&lt;="&amp;'THG-Bilanz'!G$12,Emissionsfaktoren!$A$24:$A$498,'THG-Bilanz'!$D44,Emissionsfaktoren!$C$24:$C$498,'THG-Bilanz'!$E44),_xlfn.MINIFS(Emissionsfaktoren!$B$24:$B$498,Emissionsfaktoren!$A$24:$A$498,'THG-Bilanz'!$D44,Emissionsfaktoren!$C$24:$C$498,'THG-Bilanz'!$E44))</f>
        <v>0</v>
      </c>
      <c r="H44" s="342">
        <f>IF(_xlfn.MAXIFS(Emissionsfaktoren!$B$24:$B$498,Emissionsfaktoren!$B$24:$B$498,"&lt;="&amp;'THG-Bilanz'!H$12,Emissionsfaktoren!$A$24:$A$498,'THG-Bilanz'!$D44,Emissionsfaktoren!$C$24:$C$498,'THG-Bilanz'!$E44)&gt;0,_xlfn.MAXIFS(Emissionsfaktoren!$B$24:$B$498,Emissionsfaktoren!$B$24:$B$498,"&lt;="&amp;'THG-Bilanz'!H$12,Emissionsfaktoren!$A$24:$A$498,'THG-Bilanz'!$D44,Emissionsfaktoren!$C$24:$C$498,'THG-Bilanz'!$E44),_xlfn.MINIFS(Emissionsfaktoren!$B$24:$B$498,Emissionsfaktoren!$A$24:$A$498,'THG-Bilanz'!$D44,Emissionsfaktoren!$C$24:$C$498,'THG-Bilanz'!$E44))</f>
        <v>0</v>
      </c>
      <c r="I44" s="342">
        <f>IF(_xlfn.MAXIFS(Emissionsfaktoren!$B$24:$B$498,Emissionsfaktoren!$B$24:$B$498,"&lt;="&amp;'THG-Bilanz'!I$12,Emissionsfaktoren!$A$24:$A$498,'THG-Bilanz'!$D44,Emissionsfaktoren!$C$24:$C$498,'THG-Bilanz'!$E44)&gt;0,_xlfn.MAXIFS(Emissionsfaktoren!$B$24:$B$498,Emissionsfaktoren!$B$24:$B$498,"&lt;="&amp;'THG-Bilanz'!I$12,Emissionsfaktoren!$A$24:$A$498,'THG-Bilanz'!$D44,Emissionsfaktoren!$C$24:$C$498,'THG-Bilanz'!$E44),_xlfn.MINIFS(Emissionsfaktoren!$B$24:$B$498,Emissionsfaktoren!$A$24:$A$498,'THG-Bilanz'!$D44,Emissionsfaktoren!$C$24:$C$498,'THG-Bilanz'!$E44))</f>
        <v>0</v>
      </c>
      <c r="J44" s="342">
        <f>IF(_xlfn.MAXIFS(Emissionsfaktoren!$B$24:$B$498,Emissionsfaktoren!$B$24:$B$498,"&lt;="&amp;'THG-Bilanz'!J$12,Emissionsfaktoren!$A$24:$A$498,'THG-Bilanz'!$D44,Emissionsfaktoren!$C$24:$C$498,'THG-Bilanz'!$E44)&gt;0,_xlfn.MAXIFS(Emissionsfaktoren!$B$24:$B$498,Emissionsfaktoren!$B$24:$B$498,"&lt;="&amp;'THG-Bilanz'!J$12,Emissionsfaktoren!$A$24:$A$498,'THG-Bilanz'!$D44,Emissionsfaktoren!$C$24:$C$498,'THG-Bilanz'!$E44),_xlfn.MINIFS(Emissionsfaktoren!$B$24:$B$498,Emissionsfaktoren!$A$24:$A$498,'THG-Bilanz'!$D44,Emissionsfaktoren!$C$24:$C$498,'THG-Bilanz'!$E44))</f>
        <v>0</v>
      </c>
      <c r="K44" s="342">
        <f>IF(_xlfn.MAXIFS(Emissionsfaktoren!$B$24:$B$498,Emissionsfaktoren!$B$24:$B$498,"&lt;="&amp;'THG-Bilanz'!K$12,Emissionsfaktoren!$A$24:$A$498,'THG-Bilanz'!$D44,Emissionsfaktoren!$C$24:$C$498,'THG-Bilanz'!$E44)&gt;0,_xlfn.MAXIFS(Emissionsfaktoren!$B$24:$B$498,Emissionsfaktoren!$B$24:$B$498,"&lt;="&amp;'THG-Bilanz'!K$12,Emissionsfaktoren!$A$24:$A$498,'THG-Bilanz'!$D44,Emissionsfaktoren!$C$24:$C$498,'THG-Bilanz'!$E44),_xlfn.MINIFS(Emissionsfaktoren!$B$24:$B$498,Emissionsfaktoren!$A$24:$A$498,'THG-Bilanz'!$D44,Emissionsfaktoren!$C$24:$C$498,'THG-Bilanz'!$E44))</f>
        <v>0</v>
      </c>
      <c r="L44" s="283" t="str" cm="1">
        <f t="array" ref="L44">IF(F44=0,"",(IFERROR(VLOOKUP($D44&amp;F44&amp;$E44,CHOOSE({1,2},Emissionsfaktoren!$A$24:$A$498&amp;Emissionsfaktoren!$B$24:$B$498&amp;Emissionsfaktoren!$C$24:$C$498,Emissionsfaktoren!$E$24:$E$498),2,0),"")*Energie!C27))</f>
        <v/>
      </c>
      <c r="M44" s="283" t="str" cm="1">
        <f t="array" ref="M44">IF(G44=0,"",(IFERROR(VLOOKUP($D44&amp;G44&amp;$E44,CHOOSE({1,2},Emissionsfaktoren!$A$24:$A$498&amp;Emissionsfaktoren!$B$24:$B$498&amp;Emissionsfaktoren!$C$24:$C$498,Emissionsfaktoren!$E$24:$E$498),2,0),"")*Energie!D27))</f>
        <v/>
      </c>
      <c r="N44" s="283" t="str" cm="1">
        <f t="array" ref="N44">IF(H44=0,"",(IFERROR(VLOOKUP($D44&amp;H44&amp;$E44,CHOOSE({1,2},Emissionsfaktoren!$A$24:$A$498&amp;Emissionsfaktoren!$B$24:$B$498&amp;Emissionsfaktoren!$C$24:$C$498,Emissionsfaktoren!$E$24:$E$498),2,0),"")*Energie!E27))</f>
        <v/>
      </c>
      <c r="O44" s="283" t="str" cm="1">
        <f t="array" ref="O44">IF(I44=0,"",(IFERROR(VLOOKUP($D44&amp;I44&amp;$E44,CHOOSE({1,2},Emissionsfaktoren!$A$24:$A$498&amp;Emissionsfaktoren!$B$24:$B$498&amp;Emissionsfaktoren!$C$24:$C$498,Emissionsfaktoren!$E$24:$E$498),2,0),"")*Energie!F27))</f>
        <v/>
      </c>
      <c r="P44" s="283" t="str" cm="1">
        <f t="array" ref="P44">IF(J44=0,"",(IFERROR(VLOOKUP($D44&amp;J44&amp;$E44,CHOOSE({1,2},Emissionsfaktoren!$A$24:$A$498&amp;Emissionsfaktoren!$B$24:$B$498&amp;Emissionsfaktoren!$C$24:$C$498,Emissionsfaktoren!$E$24:$E$498),2,0),"")*Energie!G27))</f>
        <v/>
      </c>
      <c r="Q44" s="284" t="str" cm="1">
        <f t="array" ref="Q44">IF(K44=0,"",(IFERROR(VLOOKUP($D44&amp;K44&amp;$E44,CHOOSE({1,2},Emissionsfaktoren!$A$24:$A$498&amp;Emissionsfaktoren!$B$24:$B$498&amp;Emissionsfaktoren!$C$24:$C$498,Emissionsfaktoren!$E$24:$E$498),2,0),"")*Energie!H27))</f>
        <v/>
      </c>
    </row>
    <row r="45" spans="1:17" ht="19.25" customHeight="1" x14ac:dyDescent="0.25">
      <c r="A45" s="597"/>
      <c r="B45" s="594"/>
      <c r="C45" s="3" t="s">
        <v>266</v>
      </c>
      <c r="D45" s="3"/>
      <c r="E45" s="3" t="s">
        <v>262</v>
      </c>
      <c r="F45" s="342">
        <f>IF(_xlfn.MAXIFS(Emissionsfaktoren!$B$24:$B$498,Emissionsfaktoren!$B$24:$B$498,"&lt;="&amp;'THG-Bilanz'!F$12,Emissionsfaktoren!$A$24:$A$498,'THG-Bilanz'!$D45,Emissionsfaktoren!$C$24:$C$498,'THG-Bilanz'!$E45)&gt;0,_xlfn.MAXIFS(Emissionsfaktoren!$B$24:$B$498,Emissionsfaktoren!$B$24:$B$498,"&lt;="&amp;'THG-Bilanz'!F$12,Emissionsfaktoren!$A$24:$A$498,'THG-Bilanz'!$D45,Emissionsfaktoren!$C$24:$C$498,'THG-Bilanz'!$E45),_xlfn.MINIFS(Emissionsfaktoren!$B$24:$B$498,Emissionsfaktoren!$A$24:$A$498,'THG-Bilanz'!$D45,Emissionsfaktoren!$C$24:$C$498,'THG-Bilanz'!$E45))</f>
        <v>0</v>
      </c>
      <c r="G45" s="342">
        <f>IF(_xlfn.MAXIFS(Emissionsfaktoren!$B$24:$B$498,Emissionsfaktoren!$B$24:$B$498,"&lt;="&amp;'THG-Bilanz'!G$12,Emissionsfaktoren!$A$24:$A$498,'THG-Bilanz'!$D45,Emissionsfaktoren!$C$24:$C$498,'THG-Bilanz'!$E45)&gt;0,_xlfn.MAXIFS(Emissionsfaktoren!$B$24:$B$498,Emissionsfaktoren!$B$24:$B$498,"&lt;="&amp;'THG-Bilanz'!G$12,Emissionsfaktoren!$A$24:$A$498,'THG-Bilanz'!$D45,Emissionsfaktoren!$C$24:$C$498,'THG-Bilanz'!$E45),_xlfn.MINIFS(Emissionsfaktoren!$B$24:$B$498,Emissionsfaktoren!$A$24:$A$498,'THG-Bilanz'!$D45,Emissionsfaktoren!$C$24:$C$498,'THG-Bilanz'!$E45))</f>
        <v>0</v>
      </c>
      <c r="H45" s="342">
        <f>IF(_xlfn.MAXIFS(Emissionsfaktoren!$B$24:$B$498,Emissionsfaktoren!$B$24:$B$498,"&lt;="&amp;'THG-Bilanz'!H$12,Emissionsfaktoren!$A$24:$A$498,'THG-Bilanz'!$D45,Emissionsfaktoren!$C$24:$C$498,'THG-Bilanz'!$E45)&gt;0,_xlfn.MAXIFS(Emissionsfaktoren!$B$24:$B$498,Emissionsfaktoren!$B$24:$B$498,"&lt;="&amp;'THG-Bilanz'!H$12,Emissionsfaktoren!$A$24:$A$498,'THG-Bilanz'!$D45,Emissionsfaktoren!$C$24:$C$498,'THG-Bilanz'!$E45),_xlfn.MINIFS(Emissionsfaktoren!$B$24:$B$498,Emissionsfaktoren!$A$24:$A$498,'THG-Bilanz'!$D45,Emissionsfaktoren!$C$24:$C$498,'THG-Bilanz'!$E45))</f>
        <v>0</v>
      </c>
      <c r="I45" s="342">
        <f>IF(_xlfn.MAXIFS(Emissionsfaktoren!$B$24:$B$498,Emissionsfaktoren!$B$24:$B$498,"&lt;="&amp;'THG-Bilanz'!I$12,Emissionsfaktoren!$A$24:$A$498,'THG-Bilanz'!$D45,Emissionsfaktoren!$C$24:$C$498,'THG-Bilanz'!$E45)&gt;0,_xlfn.MAXIFS(Emissionsfaktoren!$B$24:$B$498,Emissionsfaktoren!$B$24:$B$498,"&lt;="&amp;'THG-Bilanz'!I$12,Emissionsfaktoren!$A$24:$A$498,'THG-Bilanz'!$D45,Emissionsfaktoren!$C$24:$C$498,'THG-Bilanz'!$E45),_xlfn.MINIFS(Emissionsfaktoren!$B$24:$B$498,Emissionsfaktoren!$A$24:$A$498,'THG-Bilanz'!$D45,Emissionsfaktoren!$C$24:$C$498,'THG-Bilanz'!$E45))</f>
        <v>0</v>
      </c>
      <c r="J45" s="342">
        <f>IF(_xlfn.MAXIFS(Emissionsfaktoren!$B$24:$B$498,Emissionsfaktoren!$B$24:$B$498,"&lt;="&amp;'THG-Bilanz'!J$12,Emissionsfaktoren!$A$24:$A$498,'THG-Bilanz'!$D45,Emissionsfaktoren!$C$24:$C$498,'THG-Bilanz'!$E45)&gt;0,_xlfn.MAXIFS(Emissionsfaktoren!$B$24:$B$498,Emissionsfaktoren!$B$24:$B$498,"&lt;="&amp;'THG-Bilanz'!J$12,Emissionsfaktoren!$A$24:$A$498,'THG-Bilanz'!$D45,Emissionsfaktoren!$C$24:$C$498,'THG-Bilanz'!$E45),_xlfn.MINIFS(Emissionsfaktoren!$B$24:$B$498,Emissionsfaktoren!$A$24:$A$498,'THG-Bilanz'!$D45,Emissionsfaktoren!$C$24:$C$498,'THG-Bilanz'!$E45))</f>
        <v>0</v>
      </c>
      <c r="K45" s="342">
        <f>IF(_xlfn.MAXIFS(Emissionsfaktoren!$B$24:$B$498,Emissionsfaktoren!$B$24:$B$498,"&lt;="&amp;'THG-Bilanz'!K$12,Emissionsfaktoren!$A$24:$A$498,'THG-Bilanz'!$D45,Emissionsfaktoren!$C$24:$C$498,'THG-Bilanz'!$E45)&gt;0,_xlfn.MAXIFS(Emissionsfaktoren!$B$24:$B$498,Emissionsfaktoren!$B$24:$B$498,"&lt;="&amp;'THG-Bilanz'!K$12,Emissionsfaktoren!$A$24:$A$498,'THG-Bilanz'!$D45,Emissionsfaktoren!$C$24:$C$498,'THG-Bilanz'!$E45),_xlfn.MINIFS(Emissionsfaktoren!$B$24:$B$498,Emissionsfaktoren!$A$24:$A$498,'THG-Bilanz'!$D45,Emissionsfaktoren!$C$24:$C$498,'THG-Bilanz'!$E45))</f>
        <v>0</v>
      </c>
      <c r="L45" s="283" t="str" cm="1">
        <f t="array" ref="L45">IF(F45=0,"",(IFERROR(VLOOKUP($D45&amp;F45&amp;$E45,CHOOSE({1,2},Emissionsfaktoren!$A$24:$A$498&amp;Emissionsfaktoren!$B$24:$B$498&amp;Emissionsfaktoren!$C$24:$C$498,Emissionsfaktoren!$E$24:$E$498),2,0),"")*Energie!C28))</f>
        <v/>
      </c>
      <c r="M45" s="283" t="str" cm="1">
        <f t="array" ref="M45">IF(G45=0,"",(IFERROR(VLOOKUP($D45&amp;G45&amp;$E45,CHOOSE({1,2},Emissionsfaktoren!$A$24:$A$498&amp;Emissionsfaktoren!$B$24:$B$498&amp;Emissionsfaktoren!$C$24:$C$498,Emissionsfaktoren!$E$24:$E$498),2,0),"")*Energie!D28))</f>
        <v/>
      </c>
      <c r="N45" s="283" t="str" cm="1">
        <f t="array" ref="N45">IF(H45=0,"",(IFERROR(VLOOKUP($D45&amp;H45&amp;$E45,CHOOSE({1,2},Emissionsfaktoren!$A$24:$A$498&amp;Emissionsfaktoren!$B$24:$B$498&amp;Emissionsfaktoren!$C$24:$C$498,Emissionsfaktoren!$E$24:$E$498),2,0),"")*Energie!E28))</f>
        <v/>
      </c>
      <c r="O45" s="283" t="str" cm="1">
        <f t="array" ref="O45">IF(I45=0,"",(IFERROR(VLOOKUP($D45&amp;I45&amp;$E45,CHOOSE({1,2},Emissionsfaktoren!$A$24:$A$498&amp;Emissionsfaktoren!$B$24:$B$498&amp;Emissionsfaktoren!$C$24:$C$498,Emissionsfaktoren!$E$24:$E$498),2,0),"")*Energie!F28))</f>
        <v/>
      </c>
      <c r="P45" s="283" t="str" cm="1">
        <f t="array" ref="P45">IF(J45=0,"",(IFERROR(VLOOKUP($D45&amp;J45&amp;$E45,CHOOSE({1,2},Emissionsfaktoren!$A$24:$A$498&amp;Emissionsfaktoren!$B$24:$B$498&amp;Emissionsfaktoren!$C$24:$C$498,Emissionsfaktoren!$E$24:$E$498),2,0),"")*Energie!G28))</f>
        <v/>
      </c>
      <c r="Q45" s="284" t="str" cm="1">
        <f t="array" ref="Q45">IF(K45=0,"",(IFERROR(VLOOKUP($D45&amp;K45&amp;$E45,CHOOSE({1,2},Emissionsfaktoren!$A$24:$A$498&amp;Emissionsfaktoren!$B$24:$B$498&amp;Emissionsfaktoren!$C$24:$C$498,Emissionsfaktoren!$E$24:$E$498),2,0),"")*Energie!H28))</f>
        <v/>
      </c>
    </row>
    <row r="46" spans="1:17" ht="19.25" customHeight="1" x14ac:dyDescent="0.25">
      <c r="A46" s="597"/>
      <c r="B46" s="594"/>
      <c r="C46" s="3" t="s">
        <v>267</v>
      </c>
      <c r="D46" s="3"/>
      <c r="E46" s="3" t="s">
        <v>262</v>
      </c>
      <c r="F46" s="342">
        <f>IF(_xlfn.MAXIFS(Emissionsfaktoren!$B$24:$B$498,Emissionsfaktoren!$B$24:$B$498,"&lt;="&amp;'THG-Bilanz'!F$12,Emissionsfaktoren!$A$24:$A$498,'THG-Bilanz'!$D46,Emissionsfaktoren!$C$24:$C$498,'THG-Bilanz'!$E46)&gt;0,_xlfn.MAXIFS(Emissionsfaktoren!$B$24:$B$498,Emissionsfaktoren!$B$24:$B$498,"&lt;="&amp;'THG-Bilanz'!F$12,Emissionsfaktoren!$A$24:$A$498,'THG-Bilanz'!$D46,Emissionsfaktoren!$C$24:$C$498,'THG-Bilanz'!$E46),_xlfn.MINIFS(Emissionsfaktoren!$B$24:$B$498,Emissionsfaktoren!$A$24:$A$498,'THG-Bilanz'!$D46,Emissionsfaktoren!$C$24:$C$498,'THG-Bilanz'!$E46))</f>
        <v>0</v>
      </c>
      <c r="G46" s="342">
        <f>IF(_xlfn.MAXIFS(Emissionsfaktoren!$B$24:$B$498,Emissionsfaktoren!$B$24:$B$498,"&lt;="&amp;'THG-Bilanz'!G$12,Emissionsfaktoren!$A$24:$A$498,'THG-Bilanz'!$D46,Emissionsfaktoren!$C$24:$C$498,'THG-Bilanz'!$E46)&gt;0,_xlfn.MAXIFS(Emissionsfaktoren!$B$24:$B$498,Emissionsfaktoren!$B$24:$B$498,"&lt;="&amp;'THG-Bilanz'!G$12,Emissionsfaktoren!$A$24:$A$498,'THG-Bilanz'!$D46,Emissionsfaktoren!$C$24:$C$498,'THG-Bilanz'!$E46),_xlfn.MINIFS(Emissionsfaktoren!$B$24:$B$498,Emissionsfaktoren!$A$24:$A$498,'THG-Bilanz'!$D46,Emissionsfaktoren!$C$24:$C$498,'THG-Bilanz'!$E46))</f>
        <v>0</v>
      </c>
      <c r="H46" s="342">
        <f>IF(_xlfn.MAXIFS(Emissionsfaktoren!$B$24:$B$498,Emissionsfaktoren!$B$24:$B$498,"&lt;="&amp;'THG-Bilanz'!H$12,Emissionsfaktoren!$A$24:$A$498,'THG-Bilanz'!$D46,Emissionsfaktoren!$C$24:$C$498,'THG-Bilanz'!$E46)&gt;0,_xlfn.MAXIFS(Emissionsfaktoren!$B$24:$B$498,Emissionsfaktoren!$B$24:$B$498,"&lt;="&amp;'THG-Bilanz'!H$12,Emissionsfaktoren!$A$24:$A$498,'THG-Bilanz'!$D46,Emissionsfaktoren!$C$24:$C$498,'THG-Bilanz'!$E46),_xlfn.MINIFS(Emissionsfaktoren!$B$24:$B$498,Emissionsfaktoren!$A$24:$A$498,'THG-Bilanz'!$D46,Emissionsfaktoren!$C$24:$C$498,'THG-Bilanz'!$E46))</f>
        <v>0</v>
      </c>
      <c r="I46" s="342">
        <f>IF(_xlfn.MAXIFS(Emissionsfaktoren!$B$24:$B$498,Emissionsfaktoren!$B$24:$B$498,"&lt;="&amp;'THG-Bilanz'!I$12,Emissionsfaktoren!$A$24:$A$498,'THG-Bilanz'!$D46,Emissionsfaktoren!$C$24:$C$498,'THG-Bilanz'!$E46)&gt;0,_xlfn.MAXIFS(Emissionsfaktoren!$B$24:$B$498,Emissionsfaktoren!$B$24:$B$498,"&lt;="&amp;'THG-Bilanz'!I$12,Emissionsfaktoren!$A$24:$A$498,'THG-Bilanz'!$D46,Emissionsfaktoren!$C$24:$C$498,'THG-Bilanz'!$E46),_xlfn.MINIFS(Emissionsfaktoren!$B$24:$B$498,Emissionsfaktoren!$A$24:$A$498,'THG-Bilanz'!$D46,Emissionsfaktoren!$C$24:$C$498,'THG-Bilanz'!$E46))</f>
        <v>0</v>
      </c>
      <c r="J46" s="342">
        <f>IF(_xlfn.MAXIFS(Emissionsfaktoren!$B$24:$B$498,Emissionsfaktoren!$B$24:$B$498,"&lt;="&amp;'THG-Bilanz'!J$12,Emissionsfaktoren!$A$24:$A$498,'THG-Bilanz'!$D46,Emissionsfaktoren!$C$24:$C$498,'THG-Bilanz'!$E46)&gt;0,_xlfn.MAXIFS(Emissionsfaktoren!$B$24:$B$498,Emissionsfaktoren!$B$24:$B$498,"&lt;="&amp;'THG-Bilanz'!J$12,Emissionsfaktoren!$A$24:$A$498,'THG-Bilanz'!$D46,Emissionsfaktoren!$C$24:$C$498,'THG-Bilanz'!$E46),_xlfn.MINIFS(Emissionsfaktoren!$B$24:$B$498,Emissionsfaktoren!$A$24:$A$498,'THG-Bilanz'!$D46,Emissionsfaktoren!$C$24:$C$498,'THG-Bilanz'!$E46))</f>
        <v>0</v>
      </c>
      <c r="K46" s="342">
        <f>IF(_xlfn.MAXIFS(Emissionsfaktoren!$B$24:$B$498,Emissionsfaktoren!$B$24:$B$498,"&lt;="&amp;'THG-Bilanz'!K$12,Emissionsfaktoren!$A$24:$A$498,'THG-Bilanz'!$D46,Emissionsfaktoren!$C$24:$C$498,'THG-Bilanz'!$E46)&gt;0,_xlfn.MAXIFS(Emissionsfaktoren!$B$24:$B$498,Emissionsfaktoren!$B$24:$B$498,"&lt;="&amp;'THG-Bilanz'!K$12,Emissionsfaktoren!$A$24:$A$498,'THG-Bilanz'!$D46,Emissionsfaktoren!$C$24:$C$498,'THG-Bilanz'!$E46),_xlfn.MINIFS(Emissionsfaktoren!$B$24:$B$498,Emissionsfaktoren!$A$24:$A$498,'THG-Bilanz'!$D46,Emissionsfaktoren!$C$24:$C$498,'THG-Bilanz'!$E46))</f>
        <v>0</v>
      </c>
      <c r="L46" s="283" t="str" cm="1">
        <f t="array" ref="L46">IF(F46=0,"",(IFERROR(VLOOKUP($D46&amp;F46&amp;$E46,CHOOSE({1,2},Emissionsfaktoren!$A$24:$A$498&amp;Emissionsfaktoren!$B$24:$B$498&amp;Emissionsfaktoren!$C$24:$C$498,Emissionsfaktoren!$E$24:$E$498),2,0),"")*Energie!C10))</f>
        <v/>
      </c>
      <c r="M46" s="283" t="str" cm="1">
        <f t="array" ref="M46">IF(G46=0,"",(IFERROR(VLOOKUP($D46&amp;G46&amp;$E46,CHOOSE({1,2},Emissionsfaktoren!$A$24:$A$498&amp;Emissionsfaktoren!$B$24:$B$498&amp;Emissionsfaktoren!$C$24:$C$498,Emissionsfaktoren!$E$24:$E$498),2,0),"")*Energie!D10))</f>
        <v/>
      </c>
      <c r="N46" s="283" t="str" cm="1">
        <f t="array" ref="N46">IF(H46=0,"",(IFERROR(VLOOKUP($D46&amp;H46&amp;$E46,CHOOSE({1,2},Emissionsfaktoren!$A$24:$A$498&amp;Emissionsfaktoren!$B$24:$B$498&amp;Emissionsfaktoren!$C$24:$C$498,Emissionsfaktoren!$E$24:$E$498),2,0),"")*Energie!E10))</f>
        <v/>
      </c>
      <c r="O46" s="283" t="str" cm="1">
        <f t="array" ref="O46">IF(I46=0,"",(IFERROR(VLOOKUP($D46&amp;I46&amp;$E46,CHOOSE({1,2},Emissionsfaktoren!$A$24:$A$498&amp;Emissionsfaktoren!$B$24:$B$498&amp;Emissionsfaktoren!$C$24:$C$498,Emissionsfaktoren!$E$24:$E$498),2,0),"")*Energie!F10))</f>
        <v/>
      </c>
      <c r="P46" s="283" t="str" cm="1">
        <f t="array" ref="P46">IF(J46=0,"",(IFERROR(VLOOKUP($D46&amp;J46&amp;$E46,CHOOSE({1,2},Emissionsfaktoren!$A$24:$A$498&amp;Emissionsfaktoren!$B$24:$B$498&amp;Emissionsfaktoren!$C$24:$C$498,Emissionsfaktoren!$E$24:$E$498),2,0),"")*Energie!G10))</f>
        <v/>
      </c>
      <c r="Q46" s="284" t="str" cm="1">
        <f t="array" ref="Q46">IF(K46=0,"",(IFERROR(VLOOKUP($D46&amp;K46&amp;$E46,CHOOSE({1,2},Emissionsfaktoren!$A$24:$A$498&amp;Emissionsfaktoren!$B$24:$B$498&amp;Emissionsfaktoren!$C$24:$C$498,Emissionsfaktoren!$E$24:$E$498),2,0),"")*Energie!H10))</f>
        <v/>
      </c>
    </row>
    <row r="47" spans="1:17" ht="19.25" customHeight="1" thickBot="1" x14ac:dyDescent="0.3">
      <c r="A47" s="597"/>
      <c r="B47" s="595"/>
      <c r="C47" s="271" t="s">
        <v>268</v>
      </c>
      <c r="D47" s="271"/>
      <c r="E47" s="271" t="s">
        <v>262</v>
      </c>
      <c r="F47" s="378">
        <f>IF(_xlfn.MAXIFS(Emissionsfaktoren!$B$24:$B$498,Emissionsfaktoren!$B$24:$B$498,"&lt;="&amp;'THG-Bilanz'!F$12,Emissionsfaktoren!$A$24:$A$498,'THG-Bilanz'!$D47,Emissionsfaktoren!$C$24:$C$498,'THG-Bilanz'!$E47)&gt;0,_xlfn.MAXIFS(Emissionsfaktoren!$B$24:$B$498,Emissionsfaktoren!$B$24:$B$498,"&lt;="&amp;'THG-Bilanz'!F$12,Emissionsfaktoren!$A$24:$A$498,'THG-Bilanz'!$D47,Emissionsfaktoren!$C$24:$C$498,'THG-Bilanz'!$E47),_xlfn.MINIFS(Emissionsfaktoren!$B$24:$B$498,Emissionsfaktoren!$A$24:$A$498,'THG-Bilanz'!$D47,Emissionsfaktoren!$C$24:$C$498,'THG-Bilanz'!$E47))</f>
        <v>0</v>
      </c>
      <c r="G47" s="378">
        <f>IF(_xlfn.MAXIFS(Emissionsfaktoren!$B$24:$B$498,Emissionsfaktoren!$B$24:$B$498,"&lt;="&amp;'THG-Bilanz'!G$12,Emissionsfaktoren!$A$24:$A$498,'THG-Bilanz'!$D47,Emissionsfaktoren!$C$24:$C$498,'THG-Bilanz'!$E47)&gt;0,_xlfn.MAXIFS(Emissionsfaktoren!$B$24:$B$498,Emissionsfaktoren!$B$24:$B$498,"&lt;="&amp;'THG-Bilanz'!G$12,Emissionsfaktoren!$A$24:$A$498,'THG-Bilanz'!$D47,Emissionsfaktoren!$C$24:$C$498,'THG-Bilanz'!$E47),_xlfn.MINIFS(Emissionsfaktoren!$B$24:$B$498,Emissionsfaktoren!$A$24:$A$498,'THG-Bilanz'!$D47,Emissionsfaktoren!$C$24:$C$498,'THG-Bilanz'!$E47))</f>
        <v>0</v>
      </c>
      <c r="H47" s="378">
        <f>IF(_xlfn.MAXIFS(Emissionsfaktoren!$B$24:$B$498,Emissionsfaktoren!$B$24:$B$498,"&lt;="&amp;'THG-Bilanz'!H$12,Emissionsfaktoren!$A$24:$A$498,'THG-Bilanz'!$D47,Emissionsfaktoren!$C$24:$C$498,'THG-Bilanz'!$E47)&gt;0,_xlfn.MAXIFS(Emissionsfaktoren!$B$24:$B$498,Emissionsfaktoren!$B$24:$B$498,"&lt;="&amp;'THG-Bilanz'!H$12,Emissionsfaktoren!$A$24:$A$498,'THG-Bilanz'!$D47,Emissionsfaktoren!$C$24:$C$498,'THG-Bilanz'!$E47),_xlfn.MINIFS(Emissionsfaktoren!$B$24:$B$498,Emissionsfaktoren!$A$24:$A$498,'THG-Bilanz'!$D47,Emissionsfaktoren!$C$24:$C$498,'THG-Bilanz'!$E47))</f>
        <v>0</v>
      </c>
      <c r="I47" s="378">
        <f>IF(_xlfn.MAXIFS(Emissionsfaktoren!$B$24:$B$498,Emissionsfaktoren!$B$24:$B$498,"&lt;="&amp;'THG-Bilanz'!I$12,Emissionsfaktoren!$A$24:$A$498,'THG-Bilanz'!$D47,Emissionsfaktoren!$C$24:$C$498,'THG-Bilanz'!$E47)&gt;0,_xlfn.MAXIFS(Emissionsfaktoren!$B$24:$B$498,Emissionsfaktoren!$B$24:$B$498,"&lt;="&amp;'THG-Bilanz'!I$12,Emissionsfaktoren!$A$24:$A$498,'THG-Bilanz'!$D47,Emissionsfaktoren!$C$24:$C$498,'THG-Bilanz'!$E47),_xlfn.MINIFS(Emissionsfaktoren!$B$24:$B$498,Emissionsfaktoren!$A$24:$A$498,'THG-Bilanz'!$D47,Emissionsfaktoren!$C$24:$C$498,'THG-Bilanz'!$E47))</f>
        <v>0</v>
      </c>
      <c r="J47" s="378">
        <f>IF(_xlfn.MAXIFS(Emissionsfaktoren!$B$24:$B$498,Emissionsfaktoren!$B$24:$B$498,"&lt;="&amp;'THG-Bilanz'!J$12,Emissionsfaktoren!$A$24:$A$498,'THG-Bilanz'!$D47,Emissionsfaktoren!$C$24:$C$498,'THG-Bilanz'!$E47)&gt;0,_xlfn.MAXIFS(Emissionsfaktoren!$B$24:$B$498,Emissionsfaktoren!$B$24:$B$498,"&lt;="&amp;'THG-Bilanz'!J$12,Emissionsfaktoren!$A$24:$A$498,'THG-Bilanz'!$D47,Emissionsfaktoren!$C$24:$C$498,'THG-Bilanz'!$E47),_xlfn.MINIFS(Emissionsfaktoren!$B$24:$B$498,Emissionsfaktoren!$A$24:$A$498,'THG-Bilanz'!$D47,Emissionsfaktoren!$C$24:$C$498,'THG-Bilanz'!$E47))</f>
        <v>0</v>
      </c>
      <c r="K47" s="378">
        <f>IF(_xlfn.MAXIFS(Emissionsfaktoren!$B$24:$B$498,Emissionsfaktoren!$B$24:$B$498,"&lt;="&amp;'THG-Bilanz'!K$12,Emissionsfaktoren!$A$24:$A$498,'THG-Bilanz'!$D47,Emissionsfaktoren!$C$24:$C$498,'THG-Bilanz'!$E47)&gt;0,_xlfn.MAXIFS(Emissionsfaktoren!$B$24:$B$498,Emissionsfaktoren!$B$24:$B$498,"&lt;="&amp;'THG-Bilanz'!K$12,Emissionsfaktoren!$A$24:$A$498,'THG-Bilanz'!$D47,Emissionsfaktoren!$C$24:$C$498,'THG-Bilanz'!$E47),_xlfn.MINIFS(Emissionsfaktoren!$B$24:$B$498,Emissionsfaktoren!$A$24:$A$498,'THG-Bilanz'!$D47,Emissionsfaktoren!$C$24:$C$498,'THG-Bilanz'!$E47))</f>
        <v>0</v>
      </c>
      <c r="L47" s="285" t="str" cm="1">
        <f t="array" ref="L47">IF(F47=0,"",(IFERROR(VLOOKUP($D47&amp;F47&amp;$E47,CHOOSE({1,2},Emissionsfaktoren!$A$24:$A$498&amp;Emissionsfaktoren!$B$24:$B$498&amp;Emissionsfaktoren!$C$24:$C$498,Emissionsfaktoren!$E$24:$E$498),2,0),"")*Energie!C11))</f>
        <v/>
      </c>
      <c r="M47" s="285" t="str" cm="1">
        <f t="array" ref="M47">IF(G47=0,"",(IFERROR(VLOOKUP($D47&amp;G47&amp;$E47,CHOOSE({1,2},Emissionsfaktoren!$A$24:$A$498&amp;Emissionsfaktoren!$B$24:$B$498&amp;Emissionsfaktoren!$C$24:$C$498,Emissionsfaktoren!$E$24:$E$498),2,0),"")*Energie!D11))</f>
        <v/>
      </c>
      <c r="N47" s="285" t="str" cm="1">
        <f t="array" ref="N47">IF(H47=0,"",(IFERROR(VLOOKUP($D47&amp;H47&amp;$E47,CHOOSE({1,2},Emissionsfaktoren!$A$24:$A$498&amp;Emissionsfaktoren!$B$24:$B$498&amp;Emissionsfaktoren!$C$24:$C$498,Emissionsfaktoren!$E$24:$E$498),2,0),"")*Energie!E11))</f>
        <v/>
      </c>
      <c r="O47" s="285" t="str" cm="1">
        <f t="array" ref="O47">IF(I47=0,"",(IFERROR(VLOOKUP($D47&amp;I47&amp;$E47,CHOOSE({1,2},Emissionsfaktoren!$A$24:$A$498&amp;Emissionsfaktoren!$B$24:$B$498&amp;Emissionsfaktoren!$C$24:$C$498,Emissionsfaktoren!$E$24:$E$498),2,0),"")*Energie!F11))</f>
        <v/>
      </c>
      <c r="P47" s="285" t="str" cm="1">
        <f t="array" ref="P47">IF(J47=0,"",(IFERROR(VLOOKUP($D47&amp;J47&amp;$E47,CHOOSE({1,2},Emissionsfaktoren!$A$24:$A$498&amp;Emissionsfaktoren!$B$24:$B$498&amp;Emissionsfaktoren!$C$24:$C$498,Emissionsfaktoren!$E$24:$E$498),2,0),"")*Energie!G11))</f>
        <v/>
      </c>
      <c r="Q47" s="286" t="str" cm="1">
        <f t="array" ref="Q47">IF(K47=0,"",(IFERROR(VLOOKUP($D47&amp;K47&amp;$E47,CHOOSE({1,2},Emissionsfaktoren!$A$24:$A$498&amp;Emissionsfaktoren!$B$24:$B$498&amp;Emissionsfaktoren!$C$24:$C$498,Emissionsfaktoren!$E$24:$E$498),2,0),"")*Energie!H11))</f>
        <v/>
      </c>
    </row>
    <row r="48" spans="1:17" ht="19.25" customHeight="1" x14ac:dyDescent="0.25">
      <c r="A48" s="597"/>
      <c r="B48" s="590" t="s">
        <v>27</v>
      </c>
      <c r="C48" s="255" t="s">
        <v>156</v>
      </c>
      <c r="D48" s="314"/>
      <c r="E48" s="314" t="s">
        <v>262</v>
      </c>
      <c r="F48" s="347">
        <f>IF(_xlfn.MAXIFS(Emissionsfaktoren!$B$24:$B$498,Emissionsfaktoren!$B$24:$B$498,"&lt;="&amp;'THG-Bilanz'!F$12,Emissionsfaktoren!$A$24:$A$498,'THG-Bilanz'!$D48,Emissionsfaktoren!$C$24:$C$498,'THG-Bilanz'!$E48)&gt;0,_xlfn.MAXIFS(Emissionsfaktoren!$B$24:$B$498,Emissionsfaktoren!$B$24:$B$498,"&lt;="&amp;'THG-Bilanz'!F$12,Emissionsfaktoren!$A$24:$A$498,'THG-Bilanz'!$D48,Emissionsfaktoren!$C$24:$C$498,'THG-Bilanz'!$E48),_xlfn.MINIFS(Emissionsfaktoren!$B$24:$B$498,Emissionsfaktoren!$A$24:$A$498,'THG-Bilanz'!$D48,Emissionsfaktoren!$C$24:$C$498,'THG-Bilanz'!$E48))</f>
        <v>0</v>
      </c>
      <c r="G48" s="347">
        <f>IF(_xlfn.MAXIFS(Emissionsfaktoren!$B$24:$B$498,Emissionsfaktoren!$B$24:$B$498,"&lt;="&amp;'THG-Bilanz'!G$12,Emissionsfaktoren!$A$24:$A$498,'THG-Bilanz'!$D48,Emissionsfaktoren!$C$24:$C$498,'THG-Bilanz'!$E48)&gt;0,_xlfn.MAXIFS(Emissionsfaktoren!$B$24:$B$498,Emissionsfaktoren!$B$24:$B$498,"&lt;="&amp;'THG-Bilanz'!G$12,Emissionsfaktoren!$A$24:$A$498,'THG-Bilanz'!$D48,Emissionsfaktoren!$C$24:$C$498,'THG-Bilanz'!$E48),_xlfn.MINIFS(Emissionsfaktoren!$B$24:$B$498,Emissionsfaktoren!$A$24:$A$498,'THG-Bilanz'!$D48,Emissionsfaktoren!$C$24:$C$498,'THG-Bilanz'!$E48))</f>
        <v>0</v>
      </c>
      <c r="H48" s="347">
        <f>IF(_xlfn.MAXIFS(Emissionsfaktoren!$B$24:$B$498,Emissionsfaktoren!$B$24:$B$498,"&lt;="&amp;'THG-Bilanz'!H$12,Emissionsfaktoren!$A$24:$A$498,'THG-Bilanz'!$D48,Emissionsfaktoren!$C$24:$C$498,'THG-Bilanz'!$E48)&gt;0,_xlfn.MAXIFS(Emissionsfaktoren!$B$24:$B$498,Emissionsfaktoren!$B$24:$B$498,"&lt;="&amp;'THG-Bilanz'!H$12,Emissionsfaktoren!$A$24:$A$498,'THG-Bilanz'!$D48,Emissionsfaktoren!$C$24:$C$498,'THG-Bilanz'!$E48),_xlfn.MINIFS(Emissionsfaktoren!$B$24:$B$498,Emissionsfaktoren!$A$24:$A$498,'THG-Bilanz'!$D48,Emissionsfaktoren!$C$24:$C$498,'THG-Bilanz'!$E48))</f>
        <v>0</v>
      </c>
      <c r="I48" s="347">
        <f>IF(_xlfn.MAXIFS(Emissionsfaktoren!$B$24:$B$498,Emissionsfaktoren!$B$24:$B$498,"&lt;="&amp;'THG-Bilanz'!I$12,Emissionsfaktoren!$A$24:$A$498,'THG-Bilanz'!$D48,Emissionsfaktoren!$C$24:$C$498,'THG-Bilanz'!$E48)&gt;0,_xlfn.MAXIFS(Emissionsfaktoren!$B$24:$B$498,Emissionsfaktoren!$B$24:$B$498,"&lt;="&amp;'THG-Bilanz'!I$12,Emissionsfaktoren!$A$24:$A$498,'THG-Bilanz'!$D48,Emissionsfaktoren!$C$24:$C$498,'THG-Bilanz'!$E48),_xlfn.MINIFS(Emissionsfaktoren!$B$24:$B$498,Emissionsfaktoren!$A$24:$A$498,'THG-Bilanz'!$D48,Emissionsfaktoren!$C$24:$C$498,'THG-Bilanz'!$E48))</f>
        <v>0</v>
      </c>
      <c r="J48" s="347">
        <f>IF(_xlfn.MAXIFS(Emissionsfaktoren!$B$24:$B$498,Emissionsfaktoren!$B$24:$B$498,"&lt;="&amp;'THG-Bilanz'!J$12,Emissionsfaktoren!$A$24:$A$498,'THG-Bilanz'!$D48,Emissionsfaktoren!$C$24:$C$498,'THG-Bilanz'!$E48)&gt;0,_xlfn.MAXIFS(Emissionsfaktoren!$B$24:$B$498,Emissionsfaktoren!$B$24:$B$498,"&lt;="&amp;'THG-Bilanz'!J$12,Emissionsfaktoren!$A$24:$A$498,'THG-Bilanz'!$D48,Emissionsfaktoren!$C$24:$C$498,'THG-Bilanz'!$E48),_xlfn.MINIFS(Emissionsfaktoren!$B$24:$B$498,Emissionsfaktoren!$A$24:$A$498,'THG-Bilanz'!$D48,Emissionsfaktoren!$C$24:$C$498,'THG-Bilanz'!$E48))</f>
        <v>0</v>
      </c>
      <c r="K48" s="347">
        <f>IF(_xlfn.MAXIFS(Emissionsfaktoren!$B$24:$B$498,Emissionsfaktoren!$B$24:$B$498,"&lt;="&amp;'THG-Bilanz'!K$12,Emissionsfaktoren!$A$24:$A$498,'THG-Bilanz'!$D48,Emissionsfaktoren!$C$24:$C$498,'THG-Bilanz'!$E48)&gt;0,_xlfn.MAXIFS(Emissionsfaktoren!$B$24:$B$498,Emissionsfaktoren!$B$24:$B$498,"&lt;="&amp;'THG-Bilanz'!K$12,Emissionsfaktoren!$A$24:$A$498,'THG-Bilanz'!$D48,Emissionsfaktoren!$C$24:$C$498,'THG-Bilanz'!$E48),_xlfn.MINIFS(Emissionsfaktoren!$B$24:$B$498,Emissionsfaktoren!$A$24:$A$498,'THG-Bilanz'!$D48,Emissionsfaktoren!$C$24:$C$498,'THG-Bilanz'!$E48))</f>
        <v>0</v>
      </c>
      <c r="L48" s="281" t="str" cm="1">
        <f t="array" ref="L48">IF(F48=0,"",(IFERROR(VLOOKUP($D48&amp;F48&amp;$E48,CHOOSE({1,2},Emissionsfaktoren!$A$24:$A$498&amp;Emissionsfaktoren!$B$24:$B$498&amp;Emissionsfaktoren!$C$24:$C$498,Emissionsfaktoren!$E$24:$E$498),2,0),"")*(Abfall!D30)))</f>
        <v/>
      </c>
      <c r="M48" s="281" t="str" cm="1">
        <f t="array" ref="M48">IF(G48=0,"",(IFERROR(VLOOKUP($D48&amp;G48&amp;$E48,CHOOSE({1,2},Emissionsfaktoren!$A$24:$A$498&amp;Emissionsfaktoren!$B$24:$B$498&amp;Emissionsfaktoren!$C$24:$C$498,Emissionsfaktoren!$E$24:$E$498),2,0),"")*(Abfall!E30)))</f>
        <v/>
      </c>
      <c r="N48" s="281" t="str" cm="1">
        <f t="array" ref="N48">IF(H48=0,"",(IFERROR(VLOOKUP($D48&amp;H48&amp;$E48,CHOOSE({1,2},Emissionsfaktoren!$A$24:$A$498&amp;Emissionsfaktoren!$B$24:$B$498&amp;Emissionsfaktoren!$C$24:$C$498,Emissionsfaktoren!$E$24:$E$498),2,0),"")*(Abfall!F30)))</f>
        <v/>
      </c>
      <c r="O48" s="281" t="str" cm="1">
        <f t="array" ref="O48">IF(I48=0,"",(IFERROR(VLOOKUP($D48&amp;I48&amp;$E48,CHOOSE({1,2},Emissionsfaktoren!$A$24:$A$498&amp;Emissionsfaktoren!$B$24:$B$498&amp;Emissionsfaktoren!$C$24:$C$498,Emissionsfaktoren!$E$24:$E$498),2,0),"")*(Abfall!G30)))</f>
        <v/>
      </c>
      <c r="P48" s="281" t="str" cm="1">
        <f t="array" ref="P48">IF(J48=0,"",(IFERROR(VLOOKUP($D48&amp;J48&amp;$E48,CHOOSE({1,2},Emissionsfaktoren!$A$24:$A$498&amp;Emissionsfaktoren!$B$24:$B$498&amp;Emissionsfaktoren!$C$24:$C$498,Emissionsfaktoren!$E$24:$E$498),2,0),"")*(Abfall!H30)))</f>
        <v/>
      </c>
      <c r="Q48" s="282" t="str" cm="1">
        <f t="array" ref="Q48">IF(K48=0,"",(IFERROR(VLOOKUP($D48&amp;K48&amp;$E48,CHOOSE({1,2},Emissionsfaktoren!$A$24:$A$498&amp;Emissionsfaktoren!$B$24:$B$498&amp;Emissionsfaktoren!$C$24:$C$498,Emissionsfaktoren!$E$24:$E$498),2,0),"")*(Abfall!I30)))</f>
        <v/>
      </c>
    </row>
    <row r="49" spans="1:19" ht="19.25" customHeight="1" x14ac:dyDescent="0.25">
      <c r="A49" s="597"/>
      <c r="B49" s="592"/>
      <c r="C49" s="256" t="s">
        <v>269</v>
      </c>
      <c r="D49" s="256"/>
      <c r="E49" s="256" t="s">
        <v>262</v>
      </c>
      <c r="F49" s="342">
        <f>IF(_xlfn.MAXIFS(Emissionsfaktoren!$B$24:$B$498,Emissionsfaktoren!$B$24:$B$498,"&lt;="&amp;'THG-Bilanz'!F$12,Emissionsfaktoren!$A$24:$A$498,'THG-Bilanz'!$D49,Emissionsfaktoren!$C$24:$C$498,'THG-Bilanz'!$E49)&gt;0,_xlfn.MAXIFS(Emissionsfaktoren!$B$24:$B$498,Emissionsfaktoren!$B$24:$B$498,"&lt;="&amp;'THG-Bilanz'!F$12,Emissionsfaktoren!$A$24:$A$498,'THG-Bilanz'!$D49,Emissionsfaktoren!$C$24:$C$498,'THG-Bilanz'!$E49),_xlfn.MINIFS(Emissionsfaktoren!$B$24:$B$498,Emissionsfaktoren!$A$24:$A$498,'THG-Bilanz'!$D49,Emissionsfaktoren!$C$24:$C$498,'THG-Bilanz'!$E49))</f>
        <v>0</v>
      </c>
      <c r="G49" s="342">
        <f>IF(_xlfn.MAXIFS(Emissionsfaktoren!$B$24:$B$498,Emissionsfaktoren!$B$24:$B$498,"&lt;="&amp;'THG-Bilanz'!G$12,Emissionsfaktoren!$A$24:$A$498,'THG-Bilanz'!$D49,Emissionsfaktoren!$C$24:$C$498,'THG-Bilanz'!$E49)&gt;0,_xlfn.MAXIFS(Emissionsfaktoren!$B$24:$B$498,Emissionsfaktoren!$B$24:$B$498,"&lt;="&amp;'THG-Bilanz'!G$12,Emissionsfaktoren!$A$24:$A$498,'THG-Bilanz'!$D49,Emissionsfaktoren!$C$24:$C$498,'THG-Bilanz'!$E49),_xlfn.MINIFS(Emissionsfaktoren!$B$24:$B$498,Emissionsfaktoren!$A$24:$A$498,'THG-Bilanz'!$D49,Emissionsfaktoren!$C$24:$C$498,'THG-Bilanz'!$E49))</f>
        <v>0</v>
      </c>
      <c r="H49" s="342">
        <f>IF(_xlfn.MAXIFS(Emissionsfaktoren!$B$24:$B$498,Emissionsfaktoren!$B$24:$B$498,"&lt;="&amp;'THG-Bilanz'!H$12,Emissionsfaktoren!$A$24:$A$498,'THG-Bilanz'!$D49,Emissionsfaktoren!$C$24:$C$498,'THG-Bilanz'!$E49)&gt;0,_xlfn.MAXIFS(Emissionsfaktoren!$B$24:$B$498,Emissionsfaktoren!$B$24:$B$498,"&lt;="&amp;'THG-Bilanz'!H$12,Emissionsfaktoren!$A$24:$A$498,'THG-Bilanz'!$D49,Emissionsfaktoren!$C$24:$C$498,'THG-Bilanz'!$E49),_xlfn.MINIFS(Emissionsfaktoren!$B$24:$B$498,Emissionsfaktoren!$A$24:$A$498,'THG-Bilanz'!$D49,Emissionsfaktoren!$C$24:$C$498,'THG-Bilanz'!$E49))</f>
        <v>0</v>
      </c>
      <c r="I49" s="342">
        <f>IF(_xlfn.MAXIFS(Emissionsfaktoren!$B$24:$B$498,Emissionsfaktoren!$B$24:$B$498,"&lt;="&amp;'THG-Bilanz'!I$12,Emissionsfaktoren!$A$24:$A$498,'THG-Bilanz'!$D49,Emissionsfaktoren!$C$24:$C$498,'THG-Bilanz'!$E49)&gt;0,_xlfn.MAXIFS(Emissionsfaktoren!$B$24:$B$498,Emissionsfaktoren!$B$24:$B$498,"&lt;="&amp;'THG-Bilanz'!I$12,Emissionsfaktoren!$A$24:$A$498,'THG-Bilanz'!$D49,Emissionsfaktoren!$C$24:$C$498,'THG-Bilanz'!$E49),_xlfn.MINIFS(Emissionsfaktoren!$B$24:$B$498,Emissionsfaktoren!$A$24:$A$498,'THG-Bilanz'!$D49,Emissionsfaktoren!$C$24:$C$498,'THG-Bilanz'!$E49))</f>
        <v>0</v>
      </c>
      <c r="J49" s="342">
        <f>IF(_xlfn.MAXIFS(Emissionsfaktoren!$B$24:$B$498,Emissionsfaktoren!$B$24:$B$498,"&lt;="&amp;'THG-Bilanz'!J$12,Emissionsfaktoren!$A$24:$A$498,'THG-Bilanz'!$D49,Emissionsfaktoren!$C$24:$C$498,'THG-Bilanz'!$E49)&gt;0,_xlfn.MAXIFS(Emissionsfaktoren!$B$24:$B$498,Emissionsfaktoren!$B$24:$B$498,"&lt;="&amp;'THG-Bilanz'!J$12,Emissionsfaktoren!$A$24:$A$498,'THG-Bilanz'!$D49,Emissionsfaktoren!$C$24:$C$498,'THG-Bilanz'!$E49),_xlfn.MINIFS(Emissionsfaktoren!$B$24:$B$498,Emissionsfaktoren!$A$24:$A$498,'THG-Bilanz'!$D49,Emissionsfaktoren!$C$24:$C$498,'THG-Bilanz'!$E49))</f>
        <v>0</v>
      </c>
      <c r="K49" s="342">
        <f>IF(_xlfn.MAXIFS(Emissionsfaktoren!$B$24:$B$498,Emissionsfaktoren!$B$24:$B$498,"&lt;="&amp;'THG-Bilanz'!K$12,Emissionsfaktoren!$A$24:$A$498,'THG-Bilanz'!$D49,Emissionsfaktoren!$C$24:$C$498,'THG-Bilanz'!$E49)&gt;0,_xlfn.MAXIFS(Emissionsfaktoren!$B$24:$B$498,Emissionsfaktoren!$B$24:$B$498,"&lt;="&amp;'THG-Bilanz'!K$12,Emissionsfaktoren!$A$24:$A$498,'THG-Bilanz'!$D49,Emissionsfaktoren!$C$24:$C$498,'THG-Bilanz'!$E49),_xlfn.MINIFS(Emissionsfaktoren!$B$24:$B$498,Emissionsfaktoren!$A$24:$A$498,'THG-Bilanz'!$D49,Emissionsfaktoren!$C$24:$C$498,'THG-Bilanz'!$E49))</f>
        <v>0</v>
      </c>
      <c r="L49" s="283" t="str" cm="1">
        <f t="array" ref="L49">IF(F49=0,"",(IFERROR(VLOOKUP($D49&amp;F49&amp;$E49,CHOOSE({1,2},Emissionsfaktoren!$A$24:$A$498&amp;Emissionsfaktoren!$B$24:$B$498&amp;Emissionsfaktoren!$C$24:$C$498,Emissionsfaktoren!$E$24:$E$498),2,0),"")*Abfall!D31))</f>
        <v/>
      </c>
      <c r="M49" s="283" t="str" cm="1">
        <f t="array" ref="M49">IF(G49=0,"",(IFERROR(VLOOKUP($D49&amp;G49&amp;$E49,CHOOSE({1,2},Emissionsfaktoren!$A$24:$A$498&amp;Emissionsfaktoren!$B$24:$B$498&amp;Emissionsfaktoren!$C$24:$C$498,Emissionsfaktoren!$E$24:$E$498),2,0),"")*Abfall!E31))</f>
        <v/>
      </c>
      <c r="N49" s="283" t="str" cm="1">
        <f t="array" ref="N49">IF(H49=0,"",(IFERROR(VLOOKUP($D49&amp;H49&amp;$E49,CHOOSE({1,2},Emissionsfaktoren!$A$24:$A$498&amp;Emissionsfaktoren!$B$24:$B$498&amp;Emissionsfaktoren!$C$24:$C$498,Emissionsfaktoren!$E$24:$E$498),2,0),"")*Abfall!F31))</f>
        <v/>
      </c>
      <c r="O49" s="283" t="str" cm="1">
        <f t="array" ref="O49">IF(I49=0,"",(IFERROR(VLOOKUP($D49&amp;I49&amp;$E49,CHOOSE({1,2},Emissionsfaktoren!$A$24:$A$498&amp;Emissionsfaktoren!$B$24:$B$498&amp;Emissionsfaktoren!$C$24:$C$498,Emissionsfaktoren!$E$24:$E$498),2,0),"")*Abfall!G31))</f>
        <v/>
      </c>
      <c r="P49" s="283" t="str" cm="1">
        <f t="array" ref="P49">IF(J49=0,"",(IFERROR(VLOOKUP($D49&amp;J49&amp;$E49,CHOOSE({1,2},Emissionsfaktoren!$A$24:$A$498&amp;Emissionsfaktoren!$B$24:$B$498&amp;Emissionsfaktoren!$C$24:$C$498,Emissionsfaktoren!$E$24:$E$498),2,0),"")*Abfall!H31))</f>
        <v/>
      </c>
      <c r="Q49" s="284" t="str" cm="1">
        <f t="array" ref="Q49">IF(K49=0,"",(IFERROR(VLOOKUP($D49&amp;K49&amp;$E49,CHOOSE({1,2},Emissionsfaktoren!$A$24:$A$498&amp;Emissionsfaktoren!$B$24:$B$498&amp;Emissionsfaktoren!$C$24:$C$498,Emissionsfaktoren!$E$24:$E$498),2,0),"")*Abfall!I31))</f>
        <v/>
      </c>
    </row>
    <row r="50" spans="1:19" ht="19.25" customHeight="1" thickBot="1" x14ac:dyDescent="0.3">
      <c r="A50" s="597"/>
      <c r="B50" s="592"/>
      <c r="C50" s="256" t="s">
        <v>159</v>
      </c>
      <c r="D50" s="315"/>
      <c r="E50" s="112" t="s">
        <v>262</v>
      </c>
      <c r="F50" s="340">
        <f>IF(_xlfn.MAXIFS(Emissionsfaktoren!$B$24:$B$498,Emissionsfaktoren!$B$24:$B$498,"&lt;="&amp;'THG-Bilanz'!F$12,Emissionsfaktoren!$A$24:$A$498,'THG-Bilanz'!$D50,Emissionsfaktoren!$C$24:$C$498,'THG-Bilanz'!$E50)&gt;0,_xlfn.MAXIFS(Emissionsfaktoren!$B$24:$B$498,Emissionsfaktoren!$B$24:$B$498,"&lt;="&amp;'THG-Bilanz'!F$12,Emissionsfaktoren!$A$24:$A$498,'THG-Bilanz'!$D50,Emissionsfaktoren!$C$24:$C$498,'THG-Bilanz'!$E50),_xlfn.MINIFS(Emissionsfaktoren!$B$24:$B$498,Emissionsfaktoren!$A$24:$A$498,'THG-Bilanz'!$D50,Emissionsfaktoren!$C$24:$C$498,'THG-Bilanz'!$E50))</f>
        <v>0</v>
      </c>
      <c r="G50" s="340">
        <f>IF(_xlfn.MAXIFS(Emissionsfaktoren!$B$24:$B$498,Emissionsfaktoren!$B$24:$B$498,"&lt;="&amp;'THG-Bilanz'!G$12,Emissionsfaktoren!$A$24:$A$498,'THG-Bilanz'!$D50,Emissionsfaktoren!$C$24:$C$498,'THG-Bilanz'!$E50)&gt;0,_xlfn.MAXIFS(Emissionsfaktoren!$B$24:$B$498,Emissionsfaktoren!$B$24:$B$498,"&lt;="&amp;'THG-Bilanz'!G$12,Emissionsfaktoren!$A$24:$A$498,'THG-Bilanz'!$D50,Emissionsfaktoren!$C$24:$C$498,'THG-Bilanz'!$E50),_xlfn.MINIFS(Emissionsfaktoren!$B$24:$B$498,Emissionsfaktoren!$A$24:$A$498,'THG-Bilanz'!$D50,Emissionsfaktoren!$C$24:$C$498,'THG-Bilanz'!$E50))</f>
        <v>0</v>
      </c>
      <c r="H50" s="340">
        <f>IF(_xlfn.MAXIFS(Emissionsfaktoren!$B$24:$B$498,Emissionsfaktoren!$B$24:$B$498,"&lt;="&amp;'THG-Bilanz'!H$12,Emissionsfaktoren!$A$24:$A$498,'THG-Bilanz'!$D50,Emissionsfaktoren!$C$24:$C$498,'THG-Bilanz'!$E50)&gt;0,_xlfn.MAXIFS(Emissionsfaktoren!$B$24:$B$498,Emissionsfaktoren!$B$24:$B$498,"&lt;="&amp;'THG-Bilanz'!H$12,Emissionsfaktoren!$A$24:$A$498,'THG-Bilanz'!$D50,Emissionsfaktoren!$C$24:$C$498,'THG-Bilanz'!$E50),_xlfn.MINIFS(Emissionsfaktoren!$B$24:$B$498,Emissionsfaktoren!$A$24:$A$498,'THG-Bilanz'!$D50,Emissionsfaktoren!$C$24:$C$498,'THG-Bilanz'!$E50))</f>
        <v>0</v>
      </c>
      <c r="I50" s="340">
        <f>IF(_xlfn.MAXIFS(Emissionsfaktoren!$B$24:$B$498,Emissionsfaktoren!$B$24:$B$498,"&lt;="&amp;'THG-Bilanz'!I$12,Emissionsfaktoren!$A$24:$A$498,'THG-Bilanz'!$D50,Emissionsfaktoren!$C$24:$C$498,'THG-Bilanz'!$E50)&gt;0,_xlfn.MAXIFS(Emissionsfaktoren!$B$24:$B$498,Emissionsfaktoren!$B$24:$B$498,"&lt;="&amp;'THG-Bilanz'!I$12,Emissionsfaktoren!$A$24:$A$498,'THG-Bilanz'!$D50,Emissionsfaktoren!$C$24:$C$498,'THG-Bilanz'!$E50),_xlfn.MINIFS(Emissionsfaktoren!$B$24:$B$498,Emissionsfaktoren!$A$24:$A$498,'THG-Bilanz'!$D50,Emissionsfaktoren!$C$24:$C$498,'THG-Bilanz'!$E50))</f>
        <v>0</v>
      </c>
      <c r="J50" s="340">
        <f>IF(_xlfn.MAXIFS(Emissionsfaktoren!$B$24:$B$498,Emissionsfaktoren!$B$24:$B$498,"&lt;="&amp;'THG-Bilanz'!J$12,Emissionsfaktoren!$A$24:$A$498,'THG-Bilanz'!$D50,Emissionsfaktoren!$C$24:$C$498,'THG-Bilanz'!$E50)&gt;0,_xlfn.MAXIFS(Emissionsfaktoren!$B$24:$B$498,Emissionsfaktoren!$B$24:$B$498,"&lt;="&amp;'THG-Bilanz'!J$12,Emissionsfaktoren!$A$24:$A$498,'THG-Bilanz'!$D50,Emissionsfaktoren!$C$24:$C$498,'THG-Bilanz'!$E50),_xlfn.MINIFS(Emissionsfaktoren!$B$24:$B$498,Emissionsfaktoren!$A$24:$A$498,'THG-Bilanz'!$D50,Emissionsfaktoren!$C$24:$C$498,'THG-Bilanz'!$E50))</f>
        <v>0</v>
      </c>
      <c r="K50" s="340">
        <f>IF(_xlfn.MAXIFS(Emissionsfaktoren!$B$24:$B$498,Emissionsfaktoren!$B$24:$B$498,"&lt;="&amp;'THG-Bilanz'!K$12,Emissionsfaktoren!$A$24:$A$498,'THG-Bilanz'!$D50,Emissionsfaktoren!$C$24:$C$498,'THG-Bilanz'!$E50)&gt;0,_xlfn.MAXIFS(Emissionsfaktoren!$B$24:$B$498,Emissionsfaktoren!$B$24:$B$498,"&lt;="&amp;'THG-Bilanz'!K$12,Emissionsfaktoren!$A$24:$A$498,'THG-Bilanz'!$D50,Emissionsfaktoren!$C$24:$C$498,'THG-Bilanz'!$E50),_xlfn.MINIFS(Emissionsfaktoren!$B$24:$B$498,Emissionsfaktoren!$A$24:$A$498,'THG-Bilanz'!$D50,Emissionsfaktoren!$C$24:$C$498,'THG-Bilanz'!$E50))</f>
        <v>0</v>
      </c>
      <c r="L50" s="285" t="str" cm="1">
        <f t="array" ref="L50">IF(F50=0,"",(IFERROR(VLOOKUP($D50&amp;F50&amp;$E50,CHOOSE({1,2},Emissionsfaktoren!$A$24:$A$498&amp;Emissionsfaktoren!$B$24:$B$498&amp;Emissionsfaktoren!$C$24:$C$498,Emissionsfaktoren!$E$24:$E$498),2,0),"")*Abfall!D32))</f>
        <v/>
      </c>
      <c r="M50" s="285" t="str" cm="1">
        <f t="array" ref="M50">IF(G50=0,"",(IFERROR(VLOOKUP($D50&amp;G50&amp;$E50,CHOOSE({1,2},Emissionsfaktoren!$A$24:$A$498&amp;Emissionsfaktoren!$B$24:$B$498&amp;Emissionsfaktoren!$C$24:$C$498,Emissionsfaktoren!$E$24:$E$498),2,0),"")*Abfall!E32))</f>
        <v/>
      </c>
      <c r="N50" s="285" t="str" cm="1">
        <f t="array" ref="N50">IF(H50=0,"",(IFERROR(VLOOKUP($D50&amp;H50&amp;$E50,CHOOSE({1,2},Emissionsfaktoren!$A$24:$A$498&amp;Emissionsfaktoren!$B$24:$B$498&amp;Emissionsfaktoren!$C$24:$C$498,Emissionsfaktoren!$E$24:$E$498),2,0),"")*Abfall!F32))</f>
        <v/>
      </c>
      <c r="O50" s="285" t="str" cm="1">
        <f t="array" ref="O50">IF(I50=0,"",(IFERROR(VLOOKUP($D50&amp;I50&amp;$E50,CHOOSE({1,2},Emissionsfaktoren!$A$24:$A$498&amp;Emissionsfaktoren!$B$24:$B$498&amp;Emissionsfaktoren!$C$24:$C$498,Emissionsfaktoren!$E$24:$E$498),2,0),"")*Abfall!G32))</f>
        <v/>
      </c>
      <c r="P50" s="285" t="str" cm="1">
        <f t="array" ref="P50">IF(J50=0,"",(IFERROR(VLOOKUP($D50&amp;J50&amp;$E50,CHOOSE({1,2},Emissionsfaktoren!$A$24:$A$498&amp;Emissionsfaktoren!$B$24:$B$498&amp;Emissionsfaktoren!$C$24:$C$498,Emissionsfaktoren!$E$24:$E$498),2,0),"")*Abfall!H32))</f>
        <v/>
      </c>
      <c r="Q50" s="286" t="str" cm="1">
        <f t="array" ref="Q50">IF(K50=0,"",(IFERROR(VLOOKUP($D50&amp;K50&amp;$E50,CHOOSE({1,2},Emissionsfaktoren!$A$24:$A$498&amp;Emissionsfaktoren!$B$24:$B$498&amp;Emissionsfaktoren!$C$24:$C$498,Emissionsfaktoren!$E$24:$E$498),2,0),"")*Abfall!I32))</f>
        <v/>
      </c>
    </row>
    <row r="51" spans="1:19" ht="19.25" customHeight="1" x14ac:dyDescent="0.25">
      <c r="A51" s="597"/>
      <c r="B51" s="575" t="s">
        <v>29</v>
      </c>
      <c r="C51" s="176"/>
      <c r="D51" s="176"/>
      <c r="E51" s="257" t="s">
        <v>262</v>
      </c>
      <c r="F51" s="338">
        <f>IF(_xlfn.MAXIFS(Emissionsfaktoren!$B$24:$B$498,Emissionsfaktoren!$B$24:$B$498,"&lt;="&amp;'THG-Bilanz'!F$12,Emissionsfaktoren!$A$24:$A$498,'THG-Bilanz'!$D51,Emissionsfaktoren!$C$24:$C$498,'THG-Bilanz'!$E51)&gt;0,_xlfn.MAXIFS(Emissionsfaktoren!$B$24:$B$498,Emissionsfaktoren!$B$24:$B$498,"&lt;="&amp;'THG-Bilanz'!F$12,Emissionsfaktoren!$A$24:$A$498,'THG-Bilanz'!$D51,Emissionsfaktoren!$C$24:$C$498,'THG-Bilanz'!$E51),_xlfn.MINIFS(Emissionsfaktoren!$B$24:$B$498,Emissionsfaktoren!$A$24:$A$498,'THG-Bilanz'!$D51,Emissionsfaktoren!$C$24:$C$498,'THG-Bilanz'!$E51))</f>
        <v>0</v>
      </c>
      <c r="G51" s="338">
        <f>IF(_xlfn.MAXIFS(Emissionsfaktoren!$B$24:$B$498,Emissionsfaktoren!$B$24:$B$498,"&lt;="&amp;'THG-Bilanz'!G$12,Emissionsfaktoren!$A$24:$A$498,'THG-Bilanz'!$D51,Emissionsfaktoren!$C$24:$C$498,'THG-Bilanz'!$E51)&gt;0,_xlfn.MAXIFS(Emissionsfaktoren!$B$24:$B$498,Emissionsfaktoren!$B$24:$B$498,"&lt;="&amp;'THG-Bilanz'!G$12,Emissionsfaktoren!$A$24:$A$498,'THG-Bilanz'!$D51,Emissionsfaktoren!$C$24:$C$498,'THG-Bilanz'!$E51),_xlfn.MINIFS(Emissionsfaktoren!$B$24:$B$498,Emissionsfaktoren!$A$24:$A$498,'THG-Bilanz'!$D51,Emissionsfaktoren!$C$24:$C$498,'THG-Bilanz'!$E51))</f>
        <v>0</v>
      </c>
      <c r="H51" s="338">
        <f>IF(_xlfn.MAXIFS(Emissionsfaktoren!$B$24:$B$498,Emissionsfaktoren!$B$24:$B$498,"&lt;="&amp;'THG-Bilanz'!H$12,Emissionsfaktoren!$A$24:$A$498,'THG-Bilanz'!$D51,Emissionsfaktoren!$C$24:$C$498,'THG-Bilanz'!$E51)&gt;0,_xlfn.MAXIFS(Emissionsfaktoren!$B$24:$B$498,Emissionsfaktoren!$B$24:$B$498,"&lt;="&amp;'THG-Bilanz'!H$12,Emissionsfaktoren!$A$24:$A$498,'THG-Bilanz'!$D51,Emissionsfaktoren!$C$24:$C$498,'THG-Bilanz'!$E51),_xlfn.MINIFS(Emissionsfaktoren!$B$24:$B$498,Emissionsfaktoren!$A$24:$A$498,'THG-Bilanz'!$D51,Emissionsfaktoren!$C$24:$C$498,'THG-Bilanz'!$E51))</f>
        <v>0</v>
      </c>
      <c r="I51" s="338">
        <f>IF(_xlfn.MAXIFS(Emissionsfaktoren!$B$24:$B$498,Emissionsfaktoren!$B$24:$B$498,"&lt;="&amp;'THG-Bilanz'!I$12,Emissionsfaktoren!$A$24:$A$498,'THG-Bilanz'!$D51,Emissionsfaktoren!$C$24:$C$498,'THG-Bilanz'!$E51)&gt;0,_xlfn.MAXIFS(Emissionsfaktoren!$B$24:$B$498,Emissionsfaktoren!$B$24:$B$498,"&lt;="&amp;'THG-Bilanz'!I$12,Emissionsfaktoren!$A$24:$A$498,'THG-Bilanz'!$D51,Emissionsfaktoren!$C$24:$C$498,'THG-Bilanz'!$E51),_xlfn.MINIFS(Emissionsfaktoren!$B$24:$B$498,Emissionsfaktoren!$A$24:$A$498,'THG-Bilanz'!$D51,Emissionsfaktoren!$C$24:$C$498,'THG-Bilanz'!$E51))</f>
        <v>0</v>
      </c>
      <c r="J51" s="338">
        <f>IF(_xlfn.MAXIFS(Emissionsfaktoren!$B$24:$B$498,Emissionsfaktoren!$B$24:$B$498,"&lt;="&amp;'THG-Bilanz'!J$12,Emissionsfaktoren!$A$24:$A$498,'THG-Bilanz'!$D51,Emissionsfaktoren!$C$24:$C$498,'THG-Bilanz'!$E51)&gt;0,_xlfn.MAXIFS(Emissionsfaktoren!$B$24:$B$498,Emissionsfaktoren!$B$24:$B$498,"&lt;="&amp;'THG-Bilanz'!J$12,Emissionsfaktoren!$A$24:$A$498,'THG-Bilanz'!$D51,Emissionsfaktoren!$C$24:$C$498,'THG-Bilanz'!$E51),_xlfn.MINIFS(Emissionsfaktoren!$B$24:$B$498,Emissionsfaktoren!$A$24:$A$498,'THG-Bilanz'!$D51,Emissionsfaktoren!$C$24:$C$498,'THG-Bilanz'!$E51))</f>
        <v>0</v>
      </c>
      <c r="K51" s="338">
        <f>IF(_xlfn.MAXIFS(Emissionsfaktoren!$B$24:$B$498,Emissionsfaktoren!$B$24:$B$498,"&lt;="&amp;'THG-Bilanz'!K$12,Emissionsfaktoren!$A$24:$A$498,'THG-Bilanz'!$D51,Emissionsfaktoren!$C$24:$C$498,'THG-Bilanz'!$E51)&gt;0,_xlfn.MAXIFS(Emissionsfaktoren!$B$24:$B$498,Emissionsfaktoren!$B$24:$B$498,"&lt;="&amp;'THG-Bilanz'!K$12,Emissionsfaktoren!$A$24:$A$498,'THG-Bilanz'!$D51,Emissionsfaktoren!$C$24:$C$498,'THG-Bilanz'!$E51),_xlfn.MINIFS(Emissionsfaktoren!$B$24:$B$498,Emissionsfaktoren!$A$24:$A$498,'THG-Bilanz'!$D51,Emissionsfaktoren!$C$24:$C$498,'THG-Bilanz'!$E51))</f>
        <v>0</v>
      </c>
      <c r="L51" s="281" t="str" cm="1">
        <f t="array" ref="L51">IF(F51=0,"",(IFERROR(VLOOKUP($D51&amp;F51&amp;$E51,CHOOSE({1,2},Emissionsfaktoren!$A$24:$A$498&amp;Emissionsfaktoren!$B$24:$B$498&amp;Emissionsfaktoren!$C$24:$C$498,Emissionsfaktoren!$E$24:$E$498),2,0),"")*('Bezogene Güter'!C15)))</f>
        <v/>
      </c>
      <c r="M51" s="281" t="str" cm="1">
        <f t="array" ref="M51">IF(G51=0,"",(IFERROR(VLOOKUP($D51&amp;G51&amp;$E51,CHOOSE({1,2},Emissionsfaktoren!$A$24:$A$498&amp;Emissionsfaktoren!$B$24:$B$498&amp;Emissionsfaktoren!$C$24:$C$498,Emissionsfaktoren!$E$24:$E$498),2,0),"")*('Bezogene Güter'!D15)))</f>
        <v/>
      </c>
      <c r="N51" s="281" t="str" cm="1">
        <f t="array" ref="N51">IF(H51=0,"",(IFERROR(VLOOKUP($D51&amp;H51&amp;$E51,CHOOSE({1,2},Emissionsfaktoren!$A$24:$A$498&amp;Emissionsfaktoren!$B$24:$B$498&amp;Emissionsfaktoren!$C$24:$C$498,Emissionsfaktoren!$E$24:$E$498),2,0),"")*('Bezogene Güter'!E15)))</f>
        <v/>
      </c>
      <c r="O51" s="281" t="str" cm="1">
        <f t="array" ref="O51">IF(I51=0,"",(IFERROR(VLOOKUP($D51&amp;I51&amp;$E51,CHOOSE({1,2},Emissionsfaktoren!$A$24:$A$498&amp;Emissionsfaktoren!$B$24:$B$498&amp;Emissionsfaktoren!$C$24:$C$498,Emissionsfaktoren!$E$24:$E$498),2,0),"")*('Bezogene Güter'!F15)))</f>
        <v/>
      </c>
      <c r="P51" s="281" t="str" cm="1">
        <f t="array" ref="P51">IF(J51=0,"",(IFERROR(VLOOKUP($D51&amp;J51&amp;$E51,CHOOSE({1,2},Emissionsfaktoren!$A$24:$A$498&amp;Emissionsfaktoren!$B$24:$B$498&amp;Emissionsfaktoren!$C$24:$C$498,Emissionsfaktoren!$E$24:$E$498),2,0),"")*('Bezogene Güter'!G15)))</f>
        <v/>
      </c>
      <c r="Q51" s="282" t="str" cm="1">
        <f t="array" ref="Q51">IF(K51=0,"",(IFERROR(VLOOKUP($D51&amp;K51&amp;$E51,CHOOSE({1,2},Emissionsfaktoren!$A$24:$A$498&amp;Emissionsfaktoren!$B$24:$B$498&amp;Emissionsfaktoren!$C$24:$C$498,Emissionsfaktoren!$E$24:$E$498),2,0),"")*('Bezogene Güter'!H15)))</f>
        <v/>
      </c>
    </row>
    <row r="52" spans="1:19" ht="19.25" customHeight="1" x14ac:dyDescent="0.25">
      <c r="A52" s="597"/>
      <c r="B52" s="576"/>
      <c r="C52" s="108"/>
      <c r="D52" s="108"/>
      <c r="E52" s="108" t="s">
        <v>262</v>
      </c>
      <c r="F52" s="339">
        <f>IF(_xlfn.MAXIFS(Emissionsfaktoren!$B$24:$B$498,Emissionsfaktoren!$B$24:$B$498,"&lt;="&amp;'THG-Bilanz'!F$12,Emissionsfaktoren!$A$24:$A$498,'THG-Bilanz'!$D52,Emissionsfaktoren!$C$24:$C$498,'THG-Bilanz'!$E52)&gt;0,_xlfn.MAXIFS(Emissionsfaktoren!$B$24:$B$498,Emissionsfaktoren!$B$24:$B$498,"&lt;="&amp;'THG-Bilanz'!F$12,Emissionsfaktoren!$A$24:$A$498,'THG-Bilanz'!$D52,Emissionsfaktoren!$C$24:$C$498,'THG-Bilanz'!$E52),_xlfn.MINIFS(Emissionsfaktoren!$B$24:$B$498,Emissionsfaktoren!$A$24:$A$498,'THG-Bilanz'!$D52,Emissionsfaktoren!$C$24:$C$498,'THG-Bilanz'!$E52))</f>
        <v>0</v>
      </c>
      <c r="G52" s="339">
        <f>IF(_xlfn.MAXIFS(Emissionsfaktoren!$B$24:$B$498,Emissionsfaktoren!$B$24:$B$498,"&lt;="&amp;'THG-Bilanz'!G$12,Emissionsfaktoren!$A$24:$A$498,'THG-Bilanz'!$D52,Emissionsfaktoren!$C$24:$C$498,'THG-Bilanz'!$E52)&gt;0,_xlfn.MAXIFS(Emissionsfaktoren!$B$24:$B$498,Emissionsfaktoren!$B$24:$B$498,"&lt;="&amp;'THG-Bilanz'!G$12,Emissionsfaktoren!$A$24:$A$498,'THG-Bilanz'!$D52,Emissionsfaktoren!$C$24:$C$498,'THG-Bilanz'!$E52),_xlfn.MINIFS(Emissionsfaktoren!$B$24:$B$498,Emissionsfaktoren!$A$24:$A$498,'THG-Bilanz'!$D52,Emissionsfaktoren!$C$24:$C$498,'THG-Bilanz'!$E52))</f>
        <v>0</v>
      </c>
      <c r="H52" s="339">
        <f>IF(_xlfn.MAXIFS(Emissionsfaktoren!$B$24:$B$498,Emissionsfaktoren!$B$24:$B$498,"&lt;="&amp;'THG-Bilanz'!H$12,Emissionsfaktoren!$A$24:$A$498,'THG-Bilanz'!$D52,Emissionsfaktoren!$C$24:$C$498,'THG-Bilanz'!$E52)&gt;0,_xlfn.MAXIFS(Emissionsfaktoren!$B$24:$B$498,Emissionsfaktoren!$B$24:$B$498,"&lt;="&amp;'THG-Bilanz'!H$12,Emissionsfaktoren!$A$24:$A$498,'THG-Bilanz'!$D52,Emissionsfaktoren!$C$24:$C$498,'THG-Bilanz'!$E52),_xlfn.MINIFS(Emissionsfaktoren!$B$24:$B$498,Emissionsfaktoren!$A$24:$A$498,'THG-Bilanz'!$D52,Emissionsfaktoren!$C$24:$C$498,'THG-Bilanz'!$E52))</f>
        <v>0</v>
      </c>
      <c r="I52" s="339">
        <f>IF(_xlfn.MAXIFS(Emissionsfaktoren!$B$24:$B$498,Emissionsfaktoren!$B$24:$B$498,"&lt;="&amp;'THG-Bilanz'!I$12,Emissionsfaktoren!$A$24:$A$498,'THG-Bilanz'!$D52,Emissionsfaktoren!$C$24:$C$498,'THG-Bilanz'!$E52)&gt;0,_xlfn.MAXIFS(Emissionsfaktoren!$B$24:$B$498,Emissionsfaktoren!$B$24:$B$498,"&lt;="&amp;'THG-Bilanz'!I$12,Emissionsfaktoren!$A$24:$A$498,'THG-Bilanz'!$D52,Emissionsfaktoren!$C$24:$C$498,'THG-Bilanz'!$E52),_xlfn.MINIFS(Emissionsfaktoren!$B$24:$B$498,Emissionsfaktoren!$A$24:$A$498,'THG-Bilanz'!$D52,Emissionsfaktoren!$C$24:$C$498,'THG-Bilanz'!$E52))</f>
        <v>0</v>
      </c>
      <c r="J52" s="339">
        <f>IF(_xlfn.MAXIFS(Emissionsfaktoren!$B$24:$B$498,Emissionsfaktoren!$B$24:$B$498,"&lt;="&amp;'THG-Bilanz'!J$12,Emissionsfaktoren!$A$24:$A$498,'THG-Bilanz'!$D52,Emissionsfaktoren!$C$24:$C$498,'THG-Bilanz'!$E52)&gt;0,_xlfn.MAXIFS(Emissionsfaktoren!$B$24:$B$498,Emissionsfaktoren!$B$24:$B$498,"&lt;="&amp;'THG-Bilanz'!J$12,Emissionsfaktoren!$A$24:$A$498,'THG-Bilanz'!$D52,Emissionsfaktoren!$C$24:$C$498,'THG-Bilanz'!$E52),_xlfn.MINIFS(Emissionsfaktoren!$B$24:$B$498,Emissionsfaktoren!$A$24:$A$498,'THG-Bilanz'!$D52,Emissionsfaktoren!$C$24:$C$498,'THG-Bilanz'!$E52))</f>
        <v>0</v>
      </c>
      <c r="K52" s="339">
        <f>IF(_xlfn.MAXIFS(Emissionsfaktoren!$B$24:$B$498,Emissionsfaktoren!$B$24:$B$498,"&lt;="&amp;'THG-Bilanz'!K$12,Emissionsfaktoren!$A$24:$A$498,'THG-Bilanz'!$D52,Emissionsfaktoren!$C$24:$C$498,'THG-Bilanz'!$E52)&gt;0,_xlfn.MAXIFS(Emissionsfaktoren!$B$24:$B$498,Emissionsfaktoren!$B$24:$B$498,"&lt;="&amp;'THG-Bilanz'!K$12,Emissionsfaktoren!$A$24:$A$498,'THG-Bilanz'!$D52,Emissionsfaktoren!$C$24:$C$498,'THG-Bilanz'!$E52),_xlfn.MINIFS(Emissionsfaktoren!$B$24:$B$498,Emissionsfaktoren!$A$24:$A$498,'THG-Bilanz'!$D52,Emissionsfaktoren!$C$24:$C$498,'THG-Bilanz'!$E52))</f>
        <v>0</v>
      </c>
      <c r="L52" s="283" t="str" cm="1">
        <f t="array" ref="L52">IF(F52=0,"",(IFERROR(VLOOKUP($D52&amp;F52&amp;$E52,CHOOSE({1,2},Emissionsfaktoren!$A$24:$A$498&amp;Emissionsfaktoren!$B$24:$B$498&amp;Emissionsfaktoren!$C$24:$C$498,Emissionsfaktoren!$E$24:$E$498),2,0),"")*'Bezogene Güter'!C16))</f>
        <v/>
      </c>
      <c r="M52" s="283" t="str" cm="1">
        <f t="array" ref="M52">IF(G52=0,"",(IFERROR(VLOOKUP($D52&amp;G52&amp;$E52,CHOOSE({1,2},Emissionsfaktoren!$A$24:$A$498&amp;Emissionsfaktoren!$B$24:$B$498&amp;Emissionsfaktoren!$C$24:$C$498,Emissionsfaktoren!$E$24:$E$498),2,0),"")*'Bezogene Güter'!D16))</f>
        <v/>
      </c>
      <c r="N52" s="283" t="str" cm="1">
        <f t="array" ref="N52">IF(H52=0,"",(IFERROR(VLOOKUP($D52&amp;H52&amp;$E52,CHOOSE({1,2},Emissionsfaktoren!$A$24:$A$498&amp;Emissionsfaktoren!$B$24:$B$498&amp;Emissionsfaktoren!$C$24:$C$498,Emissionsfaktoren!$E$24:$E$498),2,0),"")*'Bezogene Güter'!E16))</f>
        <v/>
      </c>
      <c r="O52" s="283" t="str" cm="1">
        <f t="array" ref="O52">IF(I52=0,"",(IFERROR(VLOOKUP($D52&amp;I52&amp;$E52,CHOOSE({1,2},Emissionsfaktoren!$A$24:$A$498&amp;Emissionsfaktoren!$B$24:$B$498&amp;Emissionsfaktoren!$C$24:$C$498,Emissionsfaktoren!$E$24:$E$498),2,0),"")*'Bezogene Güter'!F16))</f>
        <v/>
      </c>
      <c r="P52" s="283" t="str" cm="1">
        <f t="array" ref="P52">IF(J52=0,"",(IFERROR(VLOOKUP($D52&amp;J52&amp;$E52,CHOOSE({1,2},Emissionsfaktoren!$A$24:$A$498&amp;Emissionsfaktoren!$B$24:$B$498&amp;Emissionsfaktoren!$C$24:$C$498,Emissionsfaktoren!$E$24:$E$498),2,0),"")*'Bezogene Güter'!G16))</f>
        <v/>
      </c>
      <c r="Q52" s="284" t="str" cm="1">
        <f t="array" ref="Q52">IF(K52=0,"",(IFERROR(VLOOKUP($D52&amp;K52&amp;$E52,CHOOSE({1,2},Emissionsfaktoren!$A$24:$A$498&amp;Emissionsfaktoren!$B$24:$B$498&amp;Emissionsfaktoren!$C$24:$C$498,Emissionsfaktoren!$E$24:$E$498),2,0),"")*'Bezogene Güter'!H16))</f>
        <v/>
      </c>
    </row>
    <row r="53" spans="1:19" ht="19.25" customHeight="1" x14ac:dyDescent="0.25">
      <c r="A53" s="597"/>
      <c r="B53" s="576"/>
      <c r="C53" s="108"/>
      <c r="D53" s="108"/>
      <c r="E53" s="108" t="s">
        <v>262</v>
      </c>
      <c r="F53" s="339">
        <f>IF(_xlfn.MAXIFS(Emissionsfaktoren!$B$24:$B$498,Emissionsfaktoren!$B$24:$B$498,"&lt;="&amp;'THG-Bilanz'!F$12,Emissionsfaktoren!$A$24:$A$498,'THG-Bilanz'!$D53,Emissionsfaktoren!$C$24:$C$498,'THG-Bilanz'!$E53)&gt;0,_xlfn.MAXIFS(Emissionsfaktoren!$B$24:$B$498,Emissionsfaktoren!$B$24:$B$498,"&lt;="&amp;'THG-Bilanz'!F$12,Emissionsfaktoren!$A$24:$A$498,'THG-Bilanz'!$D53,Emissionsfaktoren!$C$24:$C$498,'THG-Bilanz'!$E53),_xlfn.MINIFS(Emissionsfaktoren!$B$24:$B$498,Emissionsfaktoren!$A$24:$A$498,'THG-Bilanz'!$D53,Emissionsfaktoren!$C$24:$C$498,'THG-Bilanz'!$E53))</f>
        <v>0</v>
      </c>
      <c r="G53" s="339">
        <f>IF(_xlfn.MAXIFS(Emissionsfaktoren!$B$24:$B$498,Emissionsfaktoren!$B$24:$B$498,"&lt;="&amp;'THG-Bilanz'!G$12,Emissionsfaktoren!$A$24:$A$498,'THG-Bilanz'!$D53,Emissionsfaktoren!$C$24:$C$498,'THG-Bilanz'!$E53)&gt;0,_xlfn.MAXIFS(Emissionsfaktoren!$B$24:$B$498,Emissionsfaktoren!$B$24:$B$498,"&lt;="&amp;'THG-Bilanz'!G$12,Emissionsfaktoren!$A$24:$A$498,'THG-Bilanz'!$D53,Emissionsfaktoren!$C$24:$C$498,'THG-Bilanz'!$E53),_xlfn.MINIFS(Emissionsfaktoren!$B$24:$B$498,Emissionsfaktoren!$A$24:$A$498,'THG-Bilanz'!$D53,Emissionsfaktoren!$C$24:$C$498,'THG-Bilanz'!$E53))</f>
        <v>0</v>
      </c>
      <c r="H53" s="339">
        <f>IF(_xlfn.MAXIFS(Emissionsfaktoren!$B$24:$B$498,Emissionsfaktoren!$B$24:$B$498,"&lt;="&amp;'THG-Bilanz'!H$12,Emissionsfaktoren!$A$24:$A$498,'THG-Bilanz'!$D53,Emissionsfaktoren!$C$24:$C$498,'THG-Bilanz'!$E53)&gt;0,_xlfn.MAXIFS(Emissionsfaktoren!$B$24:$B$498,Emissionsfaktoren!$B$24:$B$498,"&lt;="&amp;'THG-Bilanz'!H$12,Emissionsfaktoren!$A$24:$A$498,'THG-Bilanz'!$D53,Emissionsfaktoren!$C$24:$C$498,'THG-Bilanz'!$E53),_xlfn.MINIFS(Emissionsfaktoren!$B$24:$B$498,Emissionsfaktoren!$A$24:$A$498,'THG-Bilanz'!$D53,Emissionsfaktoren!$C$24:$C$498,'THG-Bilanz'!$E53))</f>
        <v>0</v>
      </c>
      <c r="I53" s="339">
        <f>IF(_xlfn.MAXIFS(Emissionsfaktoren!$B$24:$B$498,Emissionsfaktoren!$B$24:$B$498,"&lt;="&amp;'THG-Bilanz'!I$12,Emissionsfaktoren!$A$24:$A$498,'THG-Bilanz'!$D53,Emissionsfaktoren!$C$24:$C$498,'THG-Bilanz'!$E53)&gt;0,_xlfn.MAXIFS(Emissionsfaktoren!$B$24:$B$498,Emissionsfaktoren!$B$24:$B$498,"&lt;="&amp;'THG-Bilanz'!I$12,Emissionsfaktoren!$A$24:$A$498,'THG-Bilanz'!$D53,Emissionsfaktoren!$C$24:$C$498,'THG-Bilanz'!$E53),_xlfn.MINIFS(Emissionsfaktoren!$B$24:$B$498,Emissionsfaktoren!$A$24:$A$498,'THG-Bilanz'!$D53,Emissionsfaktoren!$C$24:$C$498,'THG-Bilanz'!$E53))</f>
        <v>0</v>
      </c>
      <c r="J53" s="339">
        <f>IF(_xlfn.MAXIFS(Emissionsfaktoren!$B$24:$B$498,Emissionsfaktoren!$B$24:$B$498,"&lt;="&amp;'THG-Bilanz'!J$12,Emissionsfaktoren!$A$24:$A$498,'THG-Bilanz'!$D53,Emissionsfaktoren!$C$24:$C$498,'THG-Bilanz'!$E53)&gt;0,_xlfn.MAXIFS(Emissionsfaktoren!$B$24:$B$498,Emissionsfaktoren!$B$24:$B$498,"&lt;="&amp;'THG-Bilanz'!J$12,Emissionsfaktoren!$A$24:$A$498,'THG-Bilanz'!$D53,Emissionsfaktoren!$C$24:$C$498,'THG-Bilanz'!$E53),_xlfn.MINIFS(Emissionsfaktoren!$B$24:$B$498,Emissionsfaktoren!$A$24:$A$498,'THG-Bilanz'!$D53,Emissionsfaktoren!$C$24:$C$498,'THG-Bilanz'!$E53))</f>
        <v>0</v>
      </c>
      <c r="K53" s="339">
        <f>IF(_xlfn.MAXIFS(Emissionsfaktoren!$B$24:$B$498,Emissionsfaktoren!$B$24:$B$498,"&lt;="&amp;'THG-Bilanz'!K$12,Emissionsfaktoren!$A$24:$A$498,'THG-Bilanz'!$D53,Emissionsfaktoren!$C$24:$C$498,'THG-Bilanz'!$E53)&gt;0,_xlfn.MAXIFS(Emissionsfaktoren!$B$24:$B$498,Emissionsfaktoren!$B$24:$B$498,"&lt;="&amp;'THG-Bilanz'!K$12,Emissionsfaktoren!$A$24:$A$498,'THG-Bilanz'!$D53,Emissionsfaktoren!$C$24:$C$498,'THG-Bilanz'!$E53),_xlfn.MINIFS(Emissionsfaktoren!$B$24:$B$498,Emissionsfaktoren!$A$24:$A$498,'THG-Bilanz'!$D53,Emissionsfaktoren!$C$24:$C$498,'THG-Bilanz'!$E53))</f>
        <v>0</v>
      </c>
      <c r="L53" s="283" t="str" cm="1">
        <f t="array" ref="L53">IF(F53=0,"",(IFERROR(VLOOKUP($D53&amp;F53&amp;$E53,CHOOSE({1,2},Emissionsfaktoren!$A$24:$A$498&amp;Emissionsfaktoren!$B$24:$B$498&amp;Emissionsfaktoren!$C$24:$C$498,Emissionsfaktoren!$E$24:$E$498),2,0),"")*'Bezogene Güter'!C17))</f>
        <v/>
      </c>
      <c r="M53" s="283" t="str" cm="1">
        <f t="array" ref="M53">IF(G53=0,"",(IFERROR(VLOOKUP($D53&amp;G53&amp;$E53,CHOOSE({1,2},Emissionsfaktoren!$A$24:$A$498&amp;Emissionsfaktoren!$B$24:$B$498&amp;Emissionsfaktoren!$C$24:$C$498,Emissionsfaktoren!$E$24:$E$498),2,0),"")*'Bezogene Güter'!D17))</f>
        <v/>
      </c>
      <c r="N53" s="283" t="str" cm="1">
        <f t="array" ref="N53">IF(H53=0,"",(IFERROR(VLOOKUP($D53&amp;H53&amp;$E53,CHOOSE({1,2},Emissionsfaktoren!$A$24:$A$498&amp;Emissionsfaktoren!$B$24:$B$498&amp;Emissionsfaktoren!$C$24:$C$498,Emissionsfaktoren!$E$24:$E$498),2,0),"")*'Bezogene Güter'!E17))</f>
        <v/>
      </c>
      <c r="O53" s="283" t="str" cm="1">
        <f t="array" ref="O53">IF(I53=0,"",(IFERROR(VLOOKUP($D53&amp;I53&amp;$E53,CHOOSE({1,2},Emissionsfaktoren!$A$24:$A$498&amp;Emissionsfaktoren!$B$24:$B$498&amp;Emissionsfaktoren!$C$24:$C$498,Emissionsfaktoren!$E$24:$E$498),2,0),"")*'Bezogene Güter'!F17))</f>
        <v/>
      </c>
      <c r="P53" s="283" t="str" cm="1">
        <f t="array" ref="P53">IF(J53=0,"",(IFERROR(VLOOKUP($D53&amp;J53&amp;$E53,CHOOSE({1,2},Emissionsfaktoren!$A$24:$A$498&amp;Emissionsfaktoren!$B$24:$B$498&amp;Emissionsfaktoren!$C$24:$C$498,Emissionsfaktoren!$E$24:$E$498),2,0),"")*'Bezogene Güter'!G17))</f>
        <v/>
      </c>
      <c r="Q53" s="284" t="str" cm="1">
        <f t="array" ref="Q53">IF(K53=0,"",(IFERROR(VLOOKUP($D53&amp;K53&amp;$E53,CHOOSE({1,2},Emissionsfaktoren!$A$24:$A$498&amp;Emissionsfaktoren!$B$24:$B$498&amp;Emissionsfaktoren!$C$24:$C$498,Emissionsfaktoren!$E$24:$E$498),2,0),"")*'Bezogene Güter'!H17))</f>
        <v/>
      </c>
    </row>
    <row r="54" spans="1:19" ht="19.25" customHeight="1" thickBot="1" x14ac:dyDescent="0.3">
      <c r="A54" s="597"/>
      <c r="B54" s="599"/>
      <c r="C54" s="249"/>
      <c r="D54" s="249"/>
      <c r="E54" s="112" t="s">
        <v>262</v>
      </c>
      <c r="F54" s="340">
        <f>IF(_xlfn.MAXIFS(Emissionsfaktoren!$B$24:$B$498,Emissionsfaktoren!$B$24:$B$498,"&lt;="&amp;'THG-Bilanz'!F$12,Emissionsfaktoren!$A$24:$A$498,'THG-Bilanz'!$D54,Emissionsfaktoren!$C$24:$C$498,'THG-Bilanz'!$E54)&gt;0,_xlfn.MAXIFS(Emissionsfaktoren!$B$24:$B$498,Emissionsfaktoren!$B$24:$B$498,"&lt;="&amp;'THG-Bilanz'!F$12,Emissionsfaktoren!$A$24:$A$498,'THG-Bilanz'!$D54,Emissionsfaktoren!$C$24:$C$498,'THG-Bilanz'!$E54),_xlfn.MINIFS(Emissionsfaktoren!$B$24:$B$498,Emissionsfaktoren!$A$24:$A$498,'THG-Bilanz'!$D54,Emissionsfaktoren!$C$24:$C$498,'THG-Bilanz'!$E54))</f>
        <v>0</v>
      </c>
      <c r="G54" s="340">
        <f>IF(_xlfn.MAXIFS(Emissionsfaktoren!$B$24:$B$498,Emissionsfaktoren!$B$24:$B$498,"&lt;="&amp;'THG-Bilanz'!G$12,Emissionsfaktoren!$A$24:$A$498,'THG-Bilanz'!$D54,Emissionsfaktoren!$C$24:$C$498,'THG-Bilanz'!$E54)&gt;0,_xlfn.MAXIFS(Emissionsfaktoren!$B$24:$B$498,Emissionsfaktoren!$B$24:$B$498,"&lt;="&amp;'THG-Bilanz'!G$12,Emissionsfaktoren!$A$24:$A$498,'THG-Bilanz'!$D54,Emissionsfaktoren!$C$24:$C$498,'THG-Bilanz'!$E54),_xlfn.MINIFS(Emissionsfaktoren!$B$24:$B$498,Emissionsfaktoren!$A$24:$A$498,'THG-Bilanz'!$D54,Emissionsfaktoren!$C$24:$C$498,'THG-Bilanz'!$E54))</f>
        <v>0</v>
      </c>
      <c r="H54" s="340">
        <f>IF(_xlfn.MAXIFS(Emissionsfaktoren!$B$24:$B$498,Emissionsfaktoren!$B$24:$B$498,"&lt;="&amp;'THG-Bilanz'!H$12,Emissionsfaktoren!$A$24:$A$498,'THG-Bilanz'!$D54,Emissionsfaktoren!$C$24:$C$498,'THG-Bilanz'!$E54)&gt;0,_xlfn.MAXIFS(Emissionsfaktoren!$B$24:$B$498,Emissionsfaktoren!$B$24:$B$498,"&lt;="&amp;'THG-Bilanz'!H$12,Emissionsfaktoren!$A$24:$A$498,'THG-Bilanz'!$D54,Emissionsfaktoren!$C$24:$C$498,'THG-Bilanz'!$E54),_xlfn.MINIFS(Emissionsfaktoren!$B$24:$B$498,Emissionsfaktoren!$A$24:$A$498,'THG-Bilanz'!$D54,Emissionsfaktoren!$C$24:$C$498,'THG-Bilanz'!$E54))</f>
        <v>0</v>
      </c>
      <c r="I54" s="340">
        <f>IF(_xlfn.MAXIFS(Emissionsfaktoren!$B$24:$B$498,Emissionsfaktoren!$B$24:$B$498,"&lt;="&amp;'THG-Bilanz'!I$12,Emissionsfaktoren!$A$24:$A$498,'THG-Bilanz'!$D54,Emissionsfaktoren!$C$24:$C$498,'THG-Bilanz'!$E54)&gt;0,_xlfn.MAXIFS(Emissionsfaktoren!$B$24:$B$498,Emissionsfaktoren!$B$24:$B$498,"&lt;="&amp;'THG-Bilanz'!I$12,Emissionsfaktoren!$A$24:$A$498,'THG-Bilanz'!$D54,Emissionsfaktoren!$C$24:$C$498,'THG-Bilanz'!$E54),_xlfn.MINIFS(Emissionsfaktoren!$B$24:$B$498,Emissionsfaktoren!$A$24:$A$498,'THG-Bilanz'!$D54,Emissionsfaktoren!$C$24:$C$498,'THG-Bilanz'!$E54))</f>
        <v>0</v>
      </c>
      <c r="J54" s="340">
        <f>IF(_xlfn.MAXIFS(Emissionsfaktoren!$B$24:$B$498,Emissionsfaktoren!$B$24:$B$498,"&lt;="&amp;'THG-Bilanz'!J$12,Emissionsfaktoren!$A$24:$A$498,'THG-Bilanz'!$D54,Emissionsfaktoren!$C$24:$C$498,'THG-Bilanz'!$E54)&gt;0,_xlfn.MAXIFS(Emissionsfaktoren!$B$24:$B$498,Emissionsfaktoren!$B$24:$B$498,"&lt;="&amp;'THG-Bilanz'!J$12,Emissionsfaktoren!$A$24:$A$498,'THG-Bilanz'!$D54,Emissionsfaktoren!$C$24:$C$498,'THG-Bilanz'!$E54),_xlfn.MINIFS(Emissionsfaktoren!$B$24:$B$498,Emissionsfaktoren!$A$24:$A$498,'THG-Bilanz'!$D54,Emissionsfaktoren!$C$24:$C$498,'THG-Bilanz'!$E54))</f>
        <v>0</v>
      </c>
      <c r="K54" s="340">
        <f>IF(_xlfn.MAXIFS(Emissionsfaktoren!$B$24:$B$498,Emissionsfaktoren!$B$24:$B$498,"&lt;="&amp;'THG-Bilanz'!K$12,Emissionsfaktoren!$A$24:$A$498,'THG-Bilanz'!$D54,Emissionsfaktoren!$C$24:$C$498,'THG-Bilanz'!$E54)&gt;0,_xlfn.MAXIFS(Emissionsfaktoren!$B$24:$B$498,Emissionsfaktoren!$B$24:$B$498,"&lt;="&amp;'THG-Bilanz'!K$12,Emissionsfaktoren!$A$24:$A$498,'THG-Bilanz'!$D54,Emissionsfaktoren!$C$24:$C$498,'THG-Bilanz'!$E54),_xlfn.MINIFS(Emissionsfaktoren!$B$24:$B$498,Emissionsfaktoren!$A$24:$A$498,'THG-Bilanz'!$D54,Emissionsfaktoren!$C$24:$C$498,'THG-Bilanz'!$E54))</f>
        <v>0</v>
      </c>
      <c r="L54" s="285" t="str" cm="1">
        <f t="array" ref="L54">IF(F54=0,"",(IFERROR(VLOOKUP($D54&amp;F54&amp;$E54,CHOOSE({1,2},Emissionsfaktoren!$A$24:$A$498&amp;Emissionsfaktoren!$B$24:$B$498&amp;Emissionsfaktoren!$C$24:$C$498,Emissionsfaktoren!$E$24:$E$498),2,0),"")*'Bezogene Güter'!C18))</f>
        <v/>
      </c>
      <c r="M54" s="285" t="str" cm="1">
        <f t="array" ref="M54">IF(G54=0,"",(IFERROR(VLOOKUP($D54&amp;G54&amp;$E54,CHOOSE({1,2},Emissionsfaktoren!$A$24:$A$498&amp;Emissionsfaktoren!$B$24:$B$498&amp;Emissionsfaktoren!$C$24:$C$498,Emissionsfaktoren!$E$24:$E$498),2,0),"")*'Bezogene Güter'!D18))</f>
        <v/>
      </c>
      <c r="N54" s="285" t="str" cm="1">
        <f t="array" ref="N54">IF(H54=0,"",(IFERROR(VLOOKUP($D54&amp;H54&amp;$E54,CHOOSE({1,2},Emissionsfaktoren!$A$24:$A$498&amp;Emissionsfaktoren!$B$24:$B$498&amp;Emissionsfaktoren!$C$24:$C$498,Emissionsfaktoren!$E$24:$E$498),2,0),"")*'Bezogene Güter'!E18))</f>
        <v/>
      </c>
      <c r="O54" s="285" t="str" cm="1">
        <f t="array" ref="O54">IF(I54=0,"",(IFERROR(VLOOKUP($D54&amp;I54&amp;$E54,CHOOSE({1,2},Emissionsfaktoren!$A$24:$A$498&amp;Emissionsfaktoren!$B$24:$B$498&amp;Emissionsfaktoren!$C$24:$C$498,Emissionsfaktoren!$E$24:$E$498),2,0),"")*'Bezogene Güter'!F18))</f>
        <v/>
      </c>
      <c r="P54" s="285" t="str" cm="1">
        <f t="array" ref="P54">IF(J54=0,"",(IFERROR(VLOOKUP($D54&amp;J54&amp;$E54,CHOOSE({1,2},Emissionsfaktoren!$A$24:$A$498&amp;Emissionsfaktoren!$B$24:$B$498&amp;Emissionsfaktoren!$C$24:$C$498,Emissionsfaktoren!$E$24:$E$498),2,0),"")*'Bezogene Güter'!G18))</f>
        <v/>
      </c>
      <c r="Q54" s="286" t="str" cm="1">
        <f t="array" ref="Q54">IF(K54=0,"",(IFERROR(VLOOKUP($D54&amp;K54&amp;$E54,CHOOSE({1,2},Emissionsfaktoren!$A$24:$A$498&amp;Emissionsfaktoren!$B$24:$B$498&amp;Emissionsfaktoren!$C$24:$C$498,Emissionsfaktoren!$E$24:$E$498),2,0),"")*'Bezogene Güter'!H18))</f>
        <v/>
      </c>
    </row>
    <row r="55" spans="1:19" ht="19.25" hidden="1" customHeight="1" x14ac:dyDescent="0.25">
      <c r="A55" s="597"/>
      <c r="B55" s="590" t="s">
        <v>198</v>
      </c>
      <c r="C55" s="176" t="s">
        <v>199</v>
      </c>
      <c r="D55" s="176"/>
      <c r="E55" s="176" t="s">
        <v>262</v>
      </c>
      <c r="F55" s="337">
        <f>IF(_xlfn.MAXIFS(Emissionsfaktoren!$B$24:$B$498,Emissionsfaktoren!$B$24:$B$498,"&lt;="&amp;'THG-Bilanz'!F$12,Emissionsfaktoren!$A$24:$A$498,'THG-Bilanz'!$D55,Emissionsfaktoren!$C$24:$C$498,'THG-Bilanz'!$E55)&gt;0,_xlfn.MAXIFS(Emissionsfaktoren!$B$24:$B$498,Emissionsfaktoren!$B$24:$B$498,"&lt;="&amp;'THG-Bilanz'!F$12,Emissionsfaktoren!$A$24:$A$498,'THG-Bilanz'!$D55,Emissionsfaktoren!$C$24:$C$498,'THG-Bilanz'!$E55),_xlfn.MINIFS(Emissionsfaktoren!$B$24:$B$498,Emissionsfaktoren!$A$24:$A$498,'THG-Bilanz'!$D55,Emissionsfaktoren!$C$24:$C$498,'THG-Bilanz'!$E55))</f>
        <v>0</v>
      </c>
      <c r="G55" s="337">
        <f>IF(_xlfn.MAXIFS(Emissionsfaktoren!$B$24:$B$498,Emissionsfaktoren!$B$24:$B$498,"&lt;="&amp;'THG-Bilanz'!G$12,Emissionsfaktoren!$A$24:$A$498,'THG-Bilanz'!$D55,Emissionsfaktoren!$C$24:$C$498,'THG-Bilanz'!$E55)&gt;0,_xlfn.MAXIFS(Emissionsfaktoren!$B$24:$B$498,Emissionsfaktoren!$B$24:$B$498,"&lt;="&amp;'THG-Bilanz'!G$12,Emissionsfaktoren!$A$24:$A$498,'THG-Bilanz'!$D55,Emissionsfaktoren!$C$24:$C$498,'THG-Bilanz'!$E55),_xlfn.MINIFS(Emissionsfaktoren!$B$24:$B$498,Emissionsfaktoren!$A$24:$A$498,'THG-Bilanz'!$D55,Emissionsfaktoren!$C$24:$C$498,'THG-Bilanz'!$E55))</f>
        <v>0</v>
      </c>
      <c r="H55" s="337">
        <f>IF(_xlfn.MAXIFS(Emissionsfaktoren!$B$24:$B$498,Emissionsfaktoren!$B$24:$B$498,"&lt;="&amp;'THG-Bilanz'!H$12,Emissionsfaktoren!$A$24:$A$498,'THG-Bilanz'!$D55,Emissionsfaktoren!$C$24:$C$498,'THG-Bilanz'!$E55)&gt;0,_xlfn.MAXIFS(Emissionsfaktoren!$B$24:$B$498,Emissionsfaktoren!$B$24:$B$498,"&lt;="&amp;'THG-Bilanz'!H$12,Emissionsfaktoren!$A$24:$A$498,'THG-Bilanz'!$D55,Emissionsfaktoren!$C$24:$C$498,'THG-Bilanz'!$E55),_xlfn.MINIFS(Emissionsfaktoren!$B$24:$B$498,Emissionsfaktoren!$A$24:$A$498,'THG-Bilanz'!$D55,Emissionsfaktoren!$C$24:$C$498,'THG-Bilanz'!$E55))</f>
        <v>0</v>
      </c>
      <c r="I55" s="337">
        <f>IF(_xlfn.MAXIFS(Emissionsfaktoren!$B$24:$B$498,Emissionsfaktoren!$B$24:$B$498,"&lt;="&amp;'THG-Bilanz'!I$12,Emissionsfaktoren!$A$24:$A$498,'THG-Bilanz'!$D55,Emissionsfaktoren!$C$24:$C$498,'THG-Bilanz'!$E55)&gt;0,_xlfn.MAXIFS(Emissionsfaktoren!$B$24:$B$498,Emissionsfaktoren!$B$24:$B$498,"&lt;="&amp;'THG-Bilanz'!I$12,Emissionsfaktoren!$A$24:$A$498,'THG-Bilanz'!$D55,Emissionsfaktoren!$C$24:$C$498,'THG-Bilanz'!$E55),_xlfn.MINIFS(Emissionsfaktoren!$B$24:$B$498,Emissionsfaktoren!$A$24:$A$498,'THG-Bilanz'!$D55,Emissionsfaktoren!$C$24:$C$498,'THG-Bilanz'!$E55))</f>
        <v>0</v>
      </c>
      <c r="J55" s="337">
        <f>IF(_xlfn.MAXIFS(Emissionsfaktoren!$B$24:$B$498,Emissionsfaktoren!$B$24:$B$498,"&lt;="&amp;'THG-Bilanz'!J$12,Emissionsfaktoren!$A$24:$A$498,'THG-Bilanz'!$D55,Emissionsfaktoren!$C$24:$C$498,'THG-Bilanz'!$E55)&gt;0,_xlfn.MAXIFS(Emissionsfaktoren!$B$24:$B$498,Emissionsfaktoren!$B$24:$B$498,"&lt;="&amp;'THG-Bilanz'!J$12,Emissionsfaktoren!$A$24:$A$498,'THG-Bilanz'!$D55,Emissionsfaktoren!$C$24:$C$498,'THG-Bilanz'!$E55),_xlfn.MINIFS(Emissionsfaktoren!$B$24:$B$498,Emissionsfaktoren!$A$24:$A$498,'THG-Bilanz'!$D55,Emissionsfaktoren!$C$24:$C$498,'THG-Bilanz'!$E55))</f>
        <v>0</v>
      </c>
      <c r="K55" s="337">
        <f>IF(_xlfn.MAXIFS(Emissionsfaktoren!$B$24:$B$498,Emissionsfaktoren!$B$24:$B$498,"&lt;="&amp;'THG-Bilanz'!K$12,Emissionsfaktoren!$A$24:$A$498,'THG-Bilanz'!$D55,Emissionsfaktoren!$C$24:$C$498,'THG-Bilanz'!$E55)&gt;0,_xlfn.MAXIFS(Emissionsfaktoren!$B$24:$B$498,Emissionsfaktoren!$B$24:$B$498,"&lt;="&amp;'THG-Bilanz'!K$12,Emissionsfaktoren!$A$24:$A$498,'THG-Bilanz'!$D55,Emissionsfaktoren!$C$24:$C$498,'THG-Bilanz'!$E55),_xlfn.MINIFS(Emissionsfaktoren!$B$24:$B$498,Emissionsfaktoren!$A$24:$A$498,'THG-Bilanz'!$D55,Emissionsfaktoren!$C$24:$C$498,'THG-Bilanz'!$E55))</f>
        <v>0</v>
      </c>
      <c r="L55" s="281" t="str" cm="1">
        <f t="array" ref="L55">IF(F55=0,"",(IFERROR(VLOOKUP($D55&amp;F55&amp;$E55,CHOOSE({1,2},Emissionsfaktoren!$A$24:$A$498&amp;Emissionsfaktoren!$B$24:$B$498&amp;Emissionsfaktoren!$C$24:$C$498,Emissionsfaktoren!$E$24:$E$498),2,0),"")*(#REF!)))</f>
        <v/>
      </c>
      <c r="M55" s="281" t="str" cm="1">
        <f t="array" ref="M55">IF(G55=0,"",(IFERROR(VLOOKUP($D55&amp;G55&amp;$E55,CHOOSE({1,2},Emissionsfaktoren!$A$24:$A$498&amp;Emissionsfaktoren!$B$24:$B$498&amp;Emissionsfaktoren!$C$24:$C$498,Emissionsfaktoren!$E$24:$E$498),2,0),"")*(#REF!)))</f>
        <v/>
      </c>
      <c r="N55" s="281" t="str" cm="1">
        <f t="array" ref="N55">IF(H55=0,"",(IFERROR(VLOOKUP($D55&amp;H55&amp;$E55,CHOOSE({1,2},Emissionsfaktoren!$A$24:$A$498&amp;Emissionsfaktoren!$B$24:$B$498&amp;Emissionsfaktoren!$C$24:$C$498,Emissionsfaktoren!$E$24:$E$498),2,0),"")*(#REF!)))</f>
        <v/>
      </c>
      <c r="O55" s="281" t="str" cm="1">
        <f t="array" ref="O55">IF(I55=0,"",(IFERROR(VLOOKUP($D55&amp;I55&amp;$E55,CHOOSE({1,2},Emissionsfaktoren!$A$24:$A$498&amp;Emissionsfaktoren!$B$24:$B$498&amp;Emissionsfaktoren!$C$24:$C$498,Emissionsfaktoren!$E$24:$E$498),2,0),"")*(#REF!)))</f>
        <v/>
      </c>
      <c r="P55" s="281" t="str" cm="1">
        <f t="array" ref="P55">IF(J55=0,"",(IFERROR(VLOOKUP($D55&amp;J55&amp;$E55,CHOOSE({1,2},Emissionsfaktoren!$A$24:$A$498&amp;Emissionsfaktoren!$B$24:$B$498&amp;Emissionsfaktoren!$C$24:$C$498,Emissionsfaktoren!$E$24:$E$498),2,0),"")*(#REF!)))</f>
        <v/>
      </c>
      <c r="Q55" s="282" t="str" cm="1">
        <f t="array" ref="Q55">IF(K55=0,"",(IFERROR(VLOOKUP($D55&amp;K55&amp;$E55,CHOOSE({1,2},Emissionsfaktoren!$A$24:$A$498&amp;Emissionsfaktoren!$B$24:$B$498&amp;Emissionsfaktoren!$C$24:$C$498,Emissionsfaktoren!$E$24:$E$498),2,0),"")*(#REF!)))</f>
        <v/>
      </c>
    </row>
    <row r="56" spans="1:19" ht="19.25" hidden="1" customHeight="1" thickBot="1" x14ac:dyDescent="0.3">
      <c r="A56" s="597"/>
      <c r="B56" s="591"/>
      <c r="C56" s="112" t="s">
        <v>200</v>
      </c>
      <c r="D56" s="112"/>
      <c r="E56" s="112" t="s">
        <v>262</v>
      </c>
      <c r="F56" s="340">
        <f>IF(_xlfn.MAXIFS(Emissionsfaktoren!$B$24:$B$498,Emissionsfaktoren!$B$24:$B$498,"&lt;="&amp;'THG-Bilanz'!F$12,Emissionsfaktoren!$A$24:$A$498,'THG-Bilanz'!$D56,Emissionsfaktoren!$C$24:$C$498,'THG-Bilanz'!$E56)&gt;0,_xlfn.MAXIFS(Emissionsfaktoren!$B$24:$B$498,Emissionsfaktoren!$B$24:$B$498,"&lt;="&amp;'THG-Bilanz'!F$12,Emissionsfaktoren!$A$24:$A$498,'THG-Bilanz'!$D56,Emissionsfaktoren!$C$24:$C$498,'THG-Bilanz'!$E56),_xlfn.MINIFS(Emissionsfaktoren!$B$24:$B$498,Emissionsfaktoren!$A$24:$A$498,'THG-Bilanz'!$D56,Emissionsfaktoren!$C$24:$C$498,'THG-Bilanz'!$E56))</f>
        <v>0</v>
      </c>
      <c r="G56" s="340">
        <f>IF(_xlfn.MAXIFS(Emissionsfaktoren!$B$24:$B$498,Emissionsfaktoren!$B$24:$B$498,"&lt;="&amp;'THG-Bilanz'!G$12,Emissionsfaktoren!$A$24:$A$498,'THG-Bilanz'!$D56,Emissionsfaktoren!$C$24:$C$498,'THG-Bilanz'!$E56)&gt;0,_xlfn.MAXIFS(Emissionsfaktoren!$B$24:$B$498,Emissionsfaktoren!$B$24:$B$498,"&lt;="&amp;'THG-Bilanz'!G$12,Emissionsfaktoren!$A$24:$A$498,'THG-Bilanz'!$D56,Emissionsfaktoren!$C$24:$C$498,'THG-Bilanz'!$E56),_xlfn.MINIFS(Emissionsfaktoren!$B$24:$B$498,Emissionsfaktoren!$A$24:$A$498,'THG-Bilanz'!$D56,Emissionsfaktoren!$C$24:$C$498,'THG-Bilanz'!$E56))</f>
        <v>0</v>
      </c>
      <c r="H56" s="340">
        <f>IF(_xlfn.MAXIFS(Emissionsfaktoren!$B$24:$B$498,Emissionsfaktoren!$B$24:$B$498,"&lt;="&amp;'THG-Bilanz'!H$12,Emissionsfaktoren!$A$24:$A$498,'THG-Bilanz'!$D56,Emissionsfaktoren!$C$24:$C$498,'THG-Bilanz'!$E56)&gt;0,_xlfn.MAXIFS(Emissionsfaktoren!$B$24:$B$498,Emissionsfaktoren!$B$24:$B$498,"&lt;="&amp;'THG-Bilanz'!H$12,Emissionsfaktoren!$A$24:$A$498,'THG-Bilanz'!$D56,Emissionsfaktoren!$C$24:$C$498,'THG-Bilanz'!$E56),_xlfn.MINIFS(Emissionsfaktoren!$B$24:$B$498,Emissionsfaktoren!$A$24:$A$498,'THG-Bilanz'!$D56,Emissionsfaktoren!$C$24:$C$498,'THG-Bilanz'!$E56))</f>
        <v>0</v>
      </c>
      <c r="I56" s="340">
        <f>IF(_xlfn.MAXIFS(Emissionsfaktoren!$B$24:$B$498,Emissionsfaktoren!$B$24:$B$498,"&lt;="&amp;'THG-Bilanz'!I$12,Emissionsfaktoren!$A$24:$A$498,'THG-Bilanz'!$D56,Emissionsfaktoren!$C$24:$C$498,'THG-Bilanz'!$E56)&gt;0,_xlfn.MAXIFS(Emissionsfaktoren!$B$24:$B$498,Emissionsfaktoren!$B$24:$B$498,"&lt;="&amp;'THG-Bilanz'!I$12,Emissionsfaktoren!$A$24:$A$498,'THG-Bilanz'!$D56,Emissionsfaktoren!$C$24:$C$498,'THG-Bilanz'!$E56),_xlfn.MINIFS(Emissionsfaktoren!$B$24:$B$498,Emissionsfaktoren!$A$24:$A$498,'THG-Bilanz'!$D56,Emissionsfaktoren!$C$24:$C$498,'THG-Bilanz'!$E56))</f>
        <v>0</v>
      </c>
      <c r="J56" s="340">
        <f>IF(_xlfn.MAXIFS(Emissionsfaktoren!$B$24:$B$498,Emissionsfaktoren!$B$24:$B$498,"&lt;="&amp;'THG-Bilanz'!J$12,Emissionsfaktoren!$A$24:$A$498,'THG-Bilanz'!$D56,Emissionsfaktoren!$C$24:$C$498,'THG-Bilanz'!$E56)&gt;0,_xlfn.MAXIFS(Emissionsfaktoren!$B$24:$B$498,Emissionsfaktoren!$B$24:$B$498,"&lt;="&amp;'THG-Bilanz'!J$12,Emissionsfaktoren!$A$24:$A$498,'THG-Bilanz'!$D56,Emissionsfaktoren!$C$24:$C$498,'THG-Bilanz'!$E56),_xlfn.MINIFS(Emissionsfaktoren!$B$24:$B$498,Emissionsfaktoren!$A$24:$A$498,'THG-Bilanz'!$D56,Emissionsfaktoren!$C$24:$C$498,'THG-Bilanz'!$E56))</f>
        <v>0</v>
      </c>
      <c r="K56" s="340">
        <f>IF(_xlfn.MAXIFS(Emissionsfaktoren!$B$24:$B$498,Emissionsfaktoren!$B$24:$B$498,"&lt;="&amp;'THG-Bilanz'!K$12,Emissionsfaktoren!$A$24:$A$498,'THG-Bilanz'!$D56,Emissionsfaktoren!$C$24:$C$498,'THG-Bilanz'!$E56)&gt;0,_xlfn.MAXIFS(Emissionsfaktoren!$B$24:$B$498,Emissionsfaktoren!$B$24:$B$498,"&lt;="&amp;'THG-Bilanz'!K$12,Emissionsfaktoren!$A$24:$A$498,'THG-Bilanz'!$D56,Emissionsfaktoren!$C$24:$C$498,'THG-Bilanz'!$E56),_xlfn.MINIFS(Emissionsfaktoren!$B$24:$B$498,Emissionsfaktoren!$A$24:$A$498,'THG-Bilanz'!$D56,Emissionsfaktoren!$C$24:$C$498,'THG-Bilanz'!$E56))</f>
        <v>0</v>
      </c>
      <c r="L56" s="285" t="str" cm="1">
        <f t="array" ref="L56">IF(F56=0,"",(IFERROR(VLOOKUP($D56&amp;F56&amp;$E56,CHOOSE({1,2},Emissionsfaktoren!$A$24:$A$498&amp;Emissionsfaktoren!$B$24:$B$498&amp;Emissionsfaktoren!$C$24:$C$498,Emissionsfaktoren!$E$24:$E$498),2,0),"")*#REF!))</f>
        <v/>
      </c>
      <c r="M56" s="285" t="str" cm="1">
        <f t="array" ref="M56">IF(G56=0,"",(IFERROR(VLOOKUP($D56&amp;G56&amp;$E56,CHOOSE({1,2},Emissionsfaktoren!$A$24:$A$498&amp;Emissionsfaktoren!$B$24:$B$498&amp;Emissionsfaktoren!$C$24:$C$498,Emissionsfaktoren!$E$24:$E$498),2,0),"")*#REF!))</f>
        <v/>
      </c>
      <c r="N56" s="285" t="str" cm="1">
        <f t="array" ref="N56">IF(H56=0,"",(IFERROR(VLOOKUP($D56&amp;H56&amp;$E56,CHOOSE({1,2},Emissionsfaktoren!$A$24:$A$498&amp;Emissionsfaktoren!$B$24:$B$498&amp;Emissionsfaktoren!$C$24:$C$498,Emissionsfaktoren!$E$24:$E$498),2,0),"")*#REF!))</f>
        <v/>
      </c>
      <c r="O56" s="285" t="str" cm="1">
        <f t="array" ref="O56">IF(I56=0,"",(IFERROR(VLOOKUP($D56&amp;I56&amp;$E56,CHOOSE({1,2},Emissionsfaktoren!$A$24:$A$498&amp;Emissionsfaktoren!$B$24:$B$498&amp;Emissionsfaktoren!$C$24:$C$498,Emissionsfaktoren!$E$24:$E$498),2,0),"")*#REF!))</f>
        <v/>
      </c>
      <c r="P56" s="285" t="str" cm="1">
        <f t="array" ref="P56">IF(J56=0,"",(IFERROR(VLOOKUP($D56&amp;J56&amp;$E56,CHOOSE({1,2},Emissionsfaktoren!$A$24:$A$498&amp;Emissionsfaktoren!$B$24:$B$498&amp;Emissionsfaktoren!$C$24:$C$498,Emissionsfaktoren!$E$24:$E$498),2,0),"")*#REF!))</f>
        <v/>
      </c>
      <c r="Q56" s="286" t="str" cm="1">
        <f t="array" ref="Q56">IF(K56=0,"",(IFERROR(VLOOKUP($D56&amp;K56&amp;$E56,CHOOSE({1,2},Emissionsfaktoren!$A$24:$A$498&amp;Emissionsfaktoren!$B$24:$B$498&amp;Emissionsfaktoren!$C$24:$C$498,Emissionsfaktoren!$E$24:$E$498),2,0),"")*#REF!))</f>
        <v/>
      </c>
    </row>
    <row r="57" spans="1:19" ht="19.25" customHeight="1" x14ac:dyDescent="0.25">
      <c r="A57" s="597"/>
      <c r="B57" s="590" t="s">
        <v>31</v>
      </c>
      <c r="C57" s="176" t="s">
        <v>169</v>
      </c>
      <c r="D57" s="176"/>
      <c r="E57" s="257" t="s">
        <v>262</v>
      </c>
      <c r="F57" s="338">
        <f>IF(_xlfn.MAXIFS(Emissionsfaktoren!$B$24:$B$498,Emissionsfaktoren!$B$24:$B$498,"&lt;="&amp;'THG-Bilanz'!F$12,Emissionsfaktoren!$A$24:$A$498,'THG-Bilanz'!$D57,Emissionsfaktoren!$C$24:$C$498,'THG-Bilanz'!$E57)&gt;0,_xlfn.MAXIFS(Emissionsfaktoren!$B$24:$B$498,Emissionsfaktoren!$B$24:$B$498,"&lt;="&amp;'THG-Bilanz'!F$12,Emissionsfaktoren!$A$24:$A$498,'THG-Bilanz'!$D57,Emissionsfaktoren!$C$24:$C$498,'THG-Bilanz'!$E57),_xlfn.MINIFS(Emissionsfaktoren!$B$24:$B$498,Emissionsfaktoren!$A$24:$A$498,'THG-Bilanz'!$D57,Emissionsfaktoren!$C$24:$C$498,'THG-Bilanz'!$E57))</f>
        <v>0</v>
      </c>
      <c r="G57" s="338">
        <f>IF(_xlfn.MAXIFS(Emissionsfaktoren!$B$24:$B$498,Emissionsfaktoren!$B$24:$B$498,"&lt;="&amp;'THG-Bilanz'!G$12,Emissionsfaktoren!$A$24:$A$498,'THG-Bilanz'!$D57,Emissionsfaktoren!$C$24:$C$498,'THG-Bilanz'!$E57)&gt;0,_xlfn.MAXIFS(Emissionsfaktoren!$B$24:$B$498,Emissionsfaktoren!$B$24:$B$498,"&lt;="&amp;'THG-Bilanz'!G$12,Emissionsfaktoren!$A$24:$A$498,'THG-Bilanz'!$D57,Emissionsfaktoren!$C$24:$C$498,'THG-Bilanz'!$E57),_xlfn.MINIFS(Emissionsfaktoren!$B$24:$B$498,Emissionsfaktoren!$A$24:$A$498,'THG-Bilanz'!$D57,Emissionsfaktoren!$C$24:$C$498,'THG-Bilanz'!$E57))</f>
        <v>0</v>
      </c>
      <c r="H57" s="338">
        <f>IF(_xlfn.MAXIFS(Emissionsfaktoren!$B$24:$B$498,Emissionsfaktoren!$B$24:$B$498,"&lt;="&amp;'THG-Bilanz'!H$12,Emissionsfaktoren!$A$24:$A$498,'THG-Bilanz'!$D57,Emissionsfaktoren!$C$24:$C$498,'THG-Bilanz'!$E57)&gt;0,_xlfn.MAXIFS(Emissionsfaktoren!$B$24:$B$498,Emissionsfaktoren!$B$24:$B$498,"&lt;="&amp;'THG-Bilanz'!H$12,Emissionsfaktoren!$A$24:$A$498,'THG-Bilanz'!$D57,Emissionsfaktoren!$C$24:$C$498,'THG-Bilanz'!$E57),_xlfn.MINIFS(Emissionsfaktoren!$B$24:$B$498,Emissionsfaktoren!$A$24:$A$498,'THG-Bilanz'!$D57,Emissionsfaktoren!$C$24:$C$498,'THG-Bilanz'!$E57))</f>
        <v>0</v>
      </c>
      <c r="I57" s="338">
        <f>IF(_xlfn.MAXIFS(Emissionsfaktoren!$B$24:$B$498,Emissionsfaktoren!$B$24:$B$498,"&lt;="&amp;'THG-Bilanz'!I$12,Emissionsfaktoren!$A$24:$A$498,'THG-Bilanz'!$D57,Emissionsfaktoren!$C$24:$C$498,'THG-Bilanz'!$E57)&gt;0,_xlfn.MAXIFS(Emissionsfaktoren!$B$24:$B$498,Emissionsfaktoren!$B$24:$B$498,"&lt;="&amp;'THG-Bilanz'!I$12,Emissionsfaktoren!$A$24:$A$498,'THG-Bilanz'!$D57,Emissionsfaktoren!$C$24:$C$498,'THG-Bilanz'!$E57),_xlfn.MINIFS(Emissionsfaktoren!$B$24:$B$498,Emissionsfaktoren!$A$24:$A$498,'THG-Bilanz'!$D57,Emissionsfaktoren!$C$24:$C$498,'THG-Bilanz'!$E57))</f>
        <v>0</v>
      </c>
      <c r="J57" s="338">
        <f>IF(_xlfn.MAXIFS(Emissionsfaktoren!$B$24:$B$498,Emissionsfaktoren!$B$24:$B$498,"&lt;="&amp;'THG-Bilanz'!J$12,Emissionsfaktoren!$A$24:$A$498,'THG-Bilanz'!$D57,Emissionsfaktoren!$C$24:$C$498,'THG-Bilanz'!$E57)&gt;0,_xlfn.MAXIFS(Emissionsfaktoren!$B$24:$B$498,Emissionsfaktoren!$B$24:$B$498,"&lt;="&amp;'THG-Bilanz'!J$12,Emissionsfaktoren!$A$24:$A$498,'THG-Bilanz'!$D57,Emissionsfaktoren!$C$24:$C$498,'THG-Bilanz'!$E57),_xlfn.MINIFS(Emissionsfaktoren!$B$24:$B$498,Emissionsfaktoren!$A$24:$A$498,'THG-Bilanz'!$D57,Emissionsfaktoren!$C$24:$C$498,'THG-Bilanz'!$E57))</f>
        <v>0</v>
      </c>
      <c r="K57" s="338">
        <f>IF(_xlfn.MAXIFS(Emissionsfaktoren!$B$24:$B$498,Emissionsfaktoren!$B$24:$B$498,"&lt;="&amp;'THG-Bilanz'!K$12,Emissionsfaktoren!$A$24:$A$498,'THG-Bilanz'!$D57,Emissionsfaktoren!$C$24:$C$498,'THG-Bilanz'!$E57)&gt;0,_xlfn.MAXIFS(Emissionsfaktoren!$B$24:$B$498,Emissionsfaktoren!$B$24:$B$498,"&lt;="&amp;'THG-Bilanz'!K$12,Emissionsfaktoren!$A$24:$A$498,'THG-Bilanz'!$D57,Emissionsfaktoren!$C$24:$C$498,'THG-Bilanz'!$E57),_xlfn.MINIFS(Emissionsfaktoren!$B$24:$B$498,Emissionsfaktoren!$A$24:$A$498,'THG-Bilanz'!$D57,Emissionsfaktoren!$C$24:$C$498,'THG-Bilanz'!$E57))</f>
        <v>0</v>
      </c>
      <c r="L57" s="281" t="str" cm="1">
        <f t="array" ref="L57">IF(F57=0,"",(IFERROR(VLOOKUP($D57&amp;F57&amp;$E57,CHOOSE({1,2},Emissionsfaktoren!$A$24:$A$498&amp;Emissionsfaktoren!$B$24:$B$498&amp;Emissionsfaktoren!$C$24:$C$498,Emissionsfaktoren!$E$24:$E$498),2,0),"")*(Dienstreisen!D20)))</f>
        <v/>
      </c>
      <c r="M57" s="281" t="str" cm="1">
        <f t="array" ref="M57">IF(G57=0,"",(IFERROR(VLOOKUP($D57&amp;G57&amp;$E57,CHOOSE({1,2},Emissionsfaktoren!$A$24:$A$498&amp;Emissionsfaktoren!$B$24:$B$498&amp;Emissionsfaktoren!$C$24:$C$498,Emissionsfaktoren!$E$24:$E$498),2,0),"")*(Dienstreisen!E20)))</f>
        <v/>
      </c>
      <c r="N57" s="281" t="str" cm="1">
        <f t="array" ref="N57">IF(H57=0,"",(IFERROR(VLOOKUP($D57&amp;H57&amp;$E57,CHOOSE({1,2},Emissionsfaktoren!$A$24:$A$498&amp;Emissionsfaktoren!$B$24:$B$498&amp;Emissionsfaktoren!$C$24:$C$498,Emissionsfaktoren!$E$24:$E$498),2,0),"")*(Dienstreisen!F20)))</f>
        <v/>
      </c>
      <c r="O57" s="281" t="str" cm="1">
        <f t="array" ref="O57">IF(I57=0,"",(IFERROR(VLOOKUP($D57&amp;I57&amp;$E57,CHOOSE({1,2},Emissionsfaktoren!$A$24:$A$498&amp;Emissionsfaktoren!$B$24:$B$498&amp;Emissionsfaktoren!$C$24:$C$498,Emissionsfaktoren!$E$24:$E$498),2,0),"")*(Dienstreisen!G20)))</f>
        <v/>
      </c>
      <c r="P57" s="281" t="str" cm="1">
        <f t="array" ref="P57">IF(J57=0,"",(IFERROR(VLOOKUP($D57&amp;J57&amp;$E57,CHOOSE({1,2},Emissionsfaktoren!$A$24:$A$498&amp;Emissionsfaktoren!$B$24:$B$498&amp;Emissionsfaktoren!$C$24:$C$498,Emissionsfaktoren!$E$24:$E$498),2,0),"")*(Dienstreisen!H20)))</f>
        <v/>
      </c>
      <c r="Q57" s="282" t="str" cm="1">
        <f t="array" ref="Q57">IF(K57=0,"",(IFERROR(VLOOKUP($D57&amp;K57&amp;$E57,CHOOSE({1,2},Emissionsfaktoren!$A$24:$A$498&amp;Emissionsfaktoren!$B$24:$B$498&amp;Emissionsfaktoren!$C$24:$C$498,Emissionsfaktoren!$E$24:$E$498),2,0),"")*(Dienstreisen!I20)))</f>
        <v/>
      </c>
      <c r="S57" s="184"/>
    </row>
    <row r="58" spans="1:19" ht="19.25" customHeight="1" x14ac:dyDescent="0.25">
      <c r="A58" s="597"/>
      <c r="B58" s="592"/>
      <c r="C58" s="108" t="s">
        <v>171</v>
      </c>
      <c r="D58" s="257"/>
      <c r="E58" s="257" t="s">
        <v>262</v>
      </c>
      <c r="F58" s="338">
        <f>IF(_xlfn.MAXIFS(Emissionsfaktoren!$B$24:$B$498,Emissionsfaktoren!$B$24:$B$498,"&lt;="&amp;'THG-Bilanz'!F$12,Emissionsfaktoren!$A$24:$A$498,'THG-Bilanz'!$D58,Emissionsfaktoren!$C$24:$C$498,'THG-Bilanz'!$E58)&gt;0,_xlfn.MAXIFS(Emissionsfaktoren!$B$24:$B$498,Emissionsfaktoren!$B$24:$B$498,"&lt;="&amp;'THG-Bilanz'!F$12,Emissionsfaktoren!$A$24:$A$498,'THG-Bilanz'!$D58,Emissionsfaktoren!$C$24:$C$498,'THG-Bilanz'!$E58),_xlfn.MINIFS(Emissionsfaktoren!$B$24:$B$498,Emissionsfaktoren!$A$24:$A$498,'THG-Bilanz'!$D58,Emissionsfaktoren!$C$24:$C$498,'THG-Bilanz'!$E58))</f>
        <v>0</v>
      </c>
      <c r="G58" s="338">
        <f>IF(_xlfn.MAXIFS(Emissionsfaktoren!$B$24:$B$498,Emissionsfaktoren!$B$24:$B$498,"&lt;="&amp;'THG-Bilanz'!G$12,Emissionsfaktoren!$A$24:$A$498,'THG-Bilanz'!$D58,Emissionsfaktoren!$C$24:$C$498,'THG-Bilanz'!$E58)&gt;0,_xlfn.MAXIFS(Emissionsfaktoren!$B$24:$B$498,Emissionsfaktoren!$B$24:$B$498,"&lt;="&amp;'THG-Bilanz'!G$12,Emissionsfaktoren!$A$24:$A$498,'THG-Bilanz'!$D58,Emissionsfaktoren!$C$24:$C$498,'THG-Bilanz'!$E58),_xlfn.MINIFS(Emissionsfaktoren!$B$24:$B$498,Emissionsfaktoren!$A$24:$A$498,'THG-Bilanz'!$D58,Emissionsfaktoren!$C$24:$C$498,'THG-Bilanz'!$E58))</f>
        <v>0</v>
      </c>
      <c r="H58" s="338">
        <f>IF(_xlfn.MAXIFS(Emissionsfaktoren!$B$24:$B$498,Emissionsfaktoren!$B$24:$B$498,"&lt;="&amp;'THG-Bilanz'!H$12,Emissionsfaktoren!$A$24:$A$498,'THG-Bilanz'!$D58,Emissionsfaktoren!$C$24:$C$498,'THG-Bilanz'!$E58)&gt;0,_xlfn.MAXIFS(Emissionsfaktoren!$B$24:$B$498,Emissionsfaktoren!$B$24:$B$498,"&lt;="&amp;'THG-Bilanz'!H$12,Emissionsfaktoren!$A$24:$A$498,'THG-Bilanz'!$D58,Emissionsfaktoren!$C$24:$C$498,'THG-Bilanz'!$E58),_xlfn.MINIFS(Emissionsfaktoren!$B$24:$B$498,Emissionsfaktoren!$A$24:$A$498,'THG-Bilanz'!$D58,Emissionsfaktoren!$C$24:$C$498,'THG-Bilanz'!$E58))</f>
        <v>0</v>
      </c>
      <c r="I58" s="338">
        <f>IF(_xlfn.MAXIFS(Emissionsfaktoren!$B$24:$B$498,Emissionsfaktoren!$B$24:$B$498,"&lt;="&amp;'THG-Bilanz'!I$12,Emissionsfaktoren!$A$24:$A$498,'THG-Bilanz'!$D58,Emissionsfaktoren!$C$24:$C$498,'THG-Bilanz'!$E58)&gt;0,_xlfn.MAXIFS(Emissionsfaktoren!$B$24:$B$498,Emissionsfaktoren!$B$24:$B$498,"&lt;="&amp;'THG-Bilanz'!I$12,Emissionsfaktoren!$A$24:$A$498,'THG-Bilanz'!$D58,Emissionsfaktoren!$C$24:$C$498,'THG-Bilanz'!$E58),_xlfn.MINIFS(Emissionsfaktoren!$B$24:$B$498,Emissionsfaktoren!$A$24:$A$498,'THG-Bilanz'!$D58,Emissionsfaktoren!$C$24:$C$498,'THG-Bilanz'!$E58))</f>
        <v>0</v>
      </c>
      <c r="J58" s="338">
        <f>IF(_xlfn.MAXIFS(Emissionsfaktoren!$B$24:$B$498,Emissionsfaktoren!$B$24:$B$498,"&lt;="&amp;'THG-Bilanz'!J$12,Emissionsfaktoren!$A$24:$A$498,'THG-Bilanz'!$D58,Emissionsfaktoren!$C$24:$C$498,'THG-Bilanz'!$E58)&gt;0,_xlfn.MAXIFS(Emissionsfaktoren!$B$24:$B$498,Emissionsfaktoren!$B$24:$B$498,"&lt;="&amp;'THG-Bilanz'!J$12,Emissionsfaktoren!$A$24:$A$498,'THG-Bilanz'!$D58,Emissionsfaktoren!$C$24:$C$498,'THG-Bilanz'!$E58),_xlfn.MINIFS(Emissionsfaktoren!$B$24:$B$498,Emissionsfaktoren!$A$24:$A$498,'THG-Bilanz'!$D58,Emissionsfaktoren!$C$24:$C$498,'THG-Bilanz'!$E58))</f>
        <v>0</v>
      </c>
      <c r="K58" s="338">
        <f>IF(_xlfn.MAXIFS(Emissionsfaktoren!$B$24:$B$498,Emissionsfaktoren!$B$24:$B$498,"&lt;="&amp;'THG-Bilanz'!K$12,Emissionsfaktoren!$A$24:$A$498,'THG-Bilanz'!$D58,Emissionsfaktoren!$C$24:$C$498,'THG-Bilanz'!$E58)&gt;0,_xlfn.MAXIFS(Emissionsfaktoren!$B$24:$B$498,Emissionsfaktoren!$B$24:$B$498,"&lt;="&amp;'THG-Bilanz'!K$12,Emissionsfaktoren!$A$24:$A$498,'THG-Bilanz'!$D58,Emissionsfaktoren!$C$24:$C$498,'THG-Bilanz'!$E58),_xlfn.MINIFS(Emissionsfaktoren!$B$24:$B$498,Emissionsfaktoren!$A$24:$A$498,'THG-Bilanz'!$D58,Emissionsfaktoren!$C$24:$C$498,'THG-Bilanz'!$E58))</f>
        <v>0</v>
      </c>
      <c r="L58" s="283" t="str" cm="1">
        <f t="array" ref="L58">IF(F58=0,"",(IFERROR(VLOOKUP($D58&amp;F58&amp;$E58,CHOOSE({1,2},Emissionsfaktoren!$A$24:$A$498&amp;Emissionsfaktoren!$B$24:$B$498&amp;Emissionsfaktoren!$C$24:$C$498,Emissionsfaktoren!$E$24:$E$498),2,0),"")*Dienstreisen!D21))</f>
        <v/>
      </c>
      <c r="M58" s="283" t="str" cm="1">
        <f t="array" ref="M58">IF(G58=0,"",(IFERROR(VLOOKUP($D58&amp;G58&amp;$E58,CHOOSE({1,2},Emissionsfaktoren!$A$24:$A$498&amp;Emissionsfaktoren!$B$24:$B$498&amp;Emissionsfaktoren!$C$24:$C$498,Emissionsfaktoren!$E$24:$E$498),2,0),"")*Dienstreisen!E21))</f>
        <v/>
      </c>
      <c r="N58" s="283" t="str" cm="1">
        <f t="array" ref="N58">IF(H58=0,"",(IFERROR(VLOOKUP($D58&amp;H58&amp;$E58,CHOOSE({1,2},Emissionsfaktoren!$A$24:$A$498&amp;Emissionsfaktoren!$B$24:$B$498&amp;Emissionsfaktoren!$C$24:$C$498,Emissionsfaktoren!$E$24:$E$498),2,0),"")*Dienstreisen!F21))</f>
        <v/>
      </c>
      <c r="O58" s="283" t="str" cm="1">
        <f t="array" ref="O58">IF(I58=0,"",(IFERROR(VLOOKUP($D58&amp;I58&amp;$E58,CHOOSE({1,2},Emissionsfaktoren!$A$24:$A$498&amp;Emissionsfaktoren!$B$24:$B$498&amp;Emissionsfaktoren!$C$24:$C$498,Emissionsfaktoren!$E$24:$E$498),2,0),"")*Dienstreisen!G21))</f>
        <v/>
      </c>
      <c r="P58" s="283" t="str" cm="1">
        <f t="array" ref="P58">IF(J58=0,"",(IFERROR(VLOOKUP($D58&amp;J58&amp;$E58,CHOOSE({1,2},Emissionsfaktoren!$A$24:$A$498&amp;Emissionsfaktoren!$B$24:$B$498&amp;Emissionsfaktoren!$C$24:$C$498,Emissionsfaktoren!$E$24:$E$498),2,0),"")*Dienstreisen!H21))</f>
        <v/>
      </c>
      <c r="Q58" s="284" t="str" cm="1">
        <f t="array" ref="Q58">IF(K58=0,"",(IFERROR(VLOOKUP($D58&amp;K58&amp;$E58,CHOOSE({1,2},Emissionsfaktoren!$A$24:$A$498&amp;Emissionsfaktoren!$B$24:$B$498&amp;Emissionsfaktoren!$C$24:$C$498,Emissionsfaktoren!$E$24:$E$498),2,0),"")*Dienstreisen!I21))</f>
        <v/>
      </c>
      <c r="S58" s="184"/>
    </row>
    <row r="59" spans="1:19" ht="19.25" customHeight="1" x14ac:dyDescent="0.25">
      <c r="A59" s="597"/>
      <c r="B59" s="592"/>
      <c r="C59" s="108" t="s">
        <v>270</v>
      </c>
      <c r="D59" s="257"/>
      <c r="E59" s="257" t="s">
        <v>262</v>
      </c>
      <c r="F59" s="338">
        <f>IF(_xlfn.MAXIFS(Emissionsfaktoren!$B$24:$B$498,Emissionsfaktoren!$B$24:$B$498,"&lt;="&amp;'THG-Bilanz'!F$12,Emissionsfaktoren!$A$24:$A$498,'THG-Bilanz'!$D59,Emissionsfaktoren!$C$24:$C$498,'THG-Bilanz'!$E59)&gt;0,_xlfn.MAXIFS(Emissionsfaktoren!$B$24:$B$498,Emissionsfaktoren!$B$24:$B$498,"&lt;="&amp;'THG-Bilanz'!F$12,Emissionsfaktoren!$A$24:$A$498,'THG-Bilanz'!$D59,Emissionsfaktoren!$C$24:$C$498,'THG-Bilanz'!$E59),_xlfn.MINIFS(Emissionsfaktoren!$B$24:$B$498,Emissionsfaktoren!$A$24:$A$498,'THG-Bilanz'!$D59,Emissionsfaktoren!$C$24:$C$498,'THG-Bilanz'!$E59))</f>
        <v>0</v>
      </c>
      <c r="G59" s="338">
        <f>IF(_xlfn.MAXIFS(Emissionsfaktoren!$B$24:$B$498,Emissionsfaktoren!$B$24:$B$498,"&lt;="&amp;'THG-Bilanz'!G$12,Emissionsfaktoren!$A$24:$A$498,'THG-Bilanz'!$D59,Emissionsfaktoren!$C$24:$C$498,'THG-Bilanz'!$E59)&gt;0,_xlfn.MAXIFS(Emissionsfaktoren!$B$24:$B$498,Emissionsfaktoren!$B$24:$B$498,"&lt;="&amp;'THG-Bilanz'!G$12,Emissionsfaktoren!$A$24:$A$498,'THG-Bilanz'!$D59,Emissionsfaktoren!$C$24:$C$498,'THG-Bilanz'!$E59),_xlfn.MINIFS(Emissionsfaktoren!$B$24:$B$498,Emissionsfaktoren!$A$24:$A$498,'THG-Bilanz'!$D59,Emissionsfaktoren!$C$24:$C$498,'THG-Bilanz'!$E59))</f>
        <v>0</v>
      </c>
      <c r="H59" s="338">
        <f>IF(_xlfn.MAXIFS(Emissionsfaktoren!$B$24:$B$498,Emissionsfaktoren!$B$24:$B$498,"&lt;="&amp;'THG-Bilanz'!H$12,Emissionsfaktoren!$A$24:$A$498,'THG-Bilanz'!$D59,Emissionsfaktoren!$C$24:$C$498,'THG-Bilanz'!$E59)&gt;0,_xlfn.MAXIFS(Emissionsfaktoren!$B$24:$B$498,Emissionsfaktoren!$B$24:$B$498,"&lt;="&amp;'THG-Bilanz'!H$12,Emissionsfaktoren!$A$24:$A$498,'THG-Bilanz'!$D59,Emissionsfaktoren!$C$24:$C$498,'THG-Bilanz'!$E59),_xlfn.MINIFS(Emissionsfaktoren!$B$24:$B$498,Emissionsfaktoren!$A$24:$A$498,'THG-Bilanz'!$D59,Emissionsfaktoren!$C$24:$C$498,'THG-Bilanz'!$E59))</f>
        <v>0</v>
      </c>
      <c r="I59" s="338">
        <f>IF(_xlfn.MAXIFS(Emissionsfaktoren!$B$24:$B$498,Emissionsfaktoren!$B$24:$B$498,"&lt;="&amp;'THG-Bilanz'!I$12,Emissionsfaktoren!$A$24:$A$498,'THG-Bilanz'!$D59,Emissionsfaktoren!$C$24:$C$498,'THG-Bilanz'!$E59)&gt;0,_xlfn.MAXIFS(Emissionsfaktoren!$B$24:$B$498,Emissionsfaktoren!$B$24:$B$498,"&lt;="&amp;'THG-Bilanz'!I$12,Emissionsfaktoren!$A$24:$A$498,'THG-Bilanz'!$D59,Emissionsfaktoren!$C$24:$C$498,'THG-Bilanz'!$E59),_xlfn.MINIFS(Emissionsfaktoren!$B$24:$B$498,Emissionsfaktoren!$A$24:$A$498,'THG-Bilanz'!$D59,Emissionsfaktoren!$C$24:$C$498,'THG-Bilanz'!$E59))</f>
        <v>0</v>
      </c>
      <c r="J59" s="338">
        <f>IF(_xlfn.MAXIFS(Emissionsfaktoren!$B$24:$B$498,Emissionsfaktoren!$B$24:$B$498,"&lt;="&amp;'THG-Bilanz'!J$12,Emissionsfaktoren!$A$24:$A$498,'THG-Bilanz'!$D59,Emissionsfaktoren!$C$24:$C$498,'THG-Bilanz'!$E59)&gt;0,_xlfn.MAXIFS(Emissionsfaktoren!$B$24:$B$498,Emissionsfaktoren!$B$24:$B$498,"&lt;="&amp;'THG-Bilanz'!J$12,Emissionsfaktoren!$A$24:$A$498,'THG-Bilanz'!$D59,Emissionsfaktoren!$C$24:$C$498,'THG-Bilanz'!$E59),_xlfn.MINIFS(Emissionsfaktoren!$B$24:$B$498,Emissionsfaktoren!$A$24:$A$498,'THG-Bilanz'!$D59,Emissionsfaktoren!$C$24:$C$498,'THG-Bilanz'!$E59))</f>
        <v>0</v>
      </c>
      <c r="K59" s="338">
        <f>IF(_xlfn.MAXIFS(Emissionsfaktoren!$B$24:$B$498,Emissionsfaktoren!$B$24:$B$498,"&lt;="&amp;'THG-Bilanz'!K$12,Emissionsfaktoren!$A$24:$A$498,'THG-Bilanz'!$D59,Emissionsfaktoren!$C$24:$C$498,'THG-Bilanz'!$E59)&gt;0,_xlfn.MAXIFS(Emissionsfaktoren!$B$24:$B$498,Emissionsfaktoren!$B$24:$B$498,"&lt;="&amp;'THG-Bilanz'!K$12,Emissionsfaktoren!$A$24:$A$498,'THG-Bilanz'!$D59,Emissionsfaktoren!$C$24:$C$498,'THG-Bilanz'!$E59),_xlfn.MINIFS(Emissionsfaktoren!$B$24:$B$498,Emissionsfaktoren!$A$24:$A$498,'THG-Bilanz'!$D59,Emissionsfaktoren!$C$24:$C$498,'THG-Bilanz'!$E59))</f>
        <v>0</v>
      </c>
      <c r="L59" s="283" t="str" cm="1">
        <f t="array" ref="L59">IF(F59=0,"",(IFERROR(VLOOKUP($D59&amp;F59&amp;$E59,CHOOSE({1,2},Emissionsfaktoren!$A$24:$A$498&amp;Emissionsfaktoren!$B$24:$B$498&amp;Emissionsfaktoren!$C$24:$C$498,Emissionsfaktoren!$E$24:$E$498),2,0),"")*Dienstreisen!D22))</f>
        <v/>
      </c>
      <c r="M59" s="283" t="str" cm="1">
        <f t="array" ref="M59">IF(G59=0,"",(IFERROR(VLOOKUP($D59&amp;G59&amp;$E59,CHOOSE({1,2},Emissionsfaktoren!$A$24:$A$498&amp;Emissionsfaktoren!$B$24:$B$498&amp;Emissionsfaktoren!$C$24:$C$498,Emissionsfaktoren!$E$24:$E$498),2,0),"")*Dienstreisen!E22))</f>
        <v/>
      </c>
      <c r="N59" s="283" t="str" cm="1">
        <f t="array" ref="N59">IF(H59=0,"",(IFERROR(VLOOKUP($D59&amp;H59&amp;$E59,CHOOSE({1,2},Emissionsfaktoren!$A$24:$A$498&amp;Emissionsfaktoren!$B$24:$B$498&amp;Emissionsfaktoren!$C$24:$C$498,Emissionsfaktoren!$E$24:$E$498),2,0),"")*Dienstreisen!F22))</f>
        <v/>
      </c>
      <c r="O59" s="283" t="str" cm="1">
        <f t="array" ref="O59">IF(I59=0,"",(IFERROR(VLOOKUP($D59&amp;I59&amp;$E59,CHOOSE({1,2},Emissionsfaktoren!$A$24:$A$498&amp;Emissionsfaktoren!$B$24:$B$498&amp;Emissionsfaktoren!$C$24:$C$498,Emissionsfaktoren!$E$24:$E$498),2,0),"")*Dienstreisen!G22))</f>
        <v/>
      </c>
      <c r="P59" s="283" t="str" cm="1">
        <f t="array" ref="P59">IF(J59=0,"",(IFERROR(VLOOKUP($D59&amp;J59&amp;$E59,CHOOSE({1,2},Emissionsfaktoren!$A$24:$A$498&amp;Emissionsfaktoren!$B$24:$B$498&amp;Emissionsfaktoren!$C$24:$C$498,Emissionsfaktoren!$E$24:$E$498),2,0),"")*Dienstreisen!H22))</f>
        <v/>
      </c>
      <c r="Q59" s="284" t="str" cm="1">
        <f t="array" ref="Q59">IF(K59=0,"",(IFERROR(VLOOKUP($D59&amp;K59&amp;$E59,CHOOSE({1,2},Emissionsfaktoren!$A$24:$A$498&amp;Emissionsfaktoren!$B$24:$B$498&amp;Emissionsfaktoren!$C$24:$C$498,Emissionsfaktoren!$E$24:$E$498),2,0),"")*Dienstreisen!I22))</f>
        <v/>
      </c>
      <c r="S59" s="184"/>
    </row>
    <row r="60" spans="1:19" ht="19.25" customHeight="1" x14ac:dyDescent="0.25">
      <c r="A60" s="597"/>
      <c r="B60" s="592"/>
      <c r="C60" s="108" t="s">
        <v>173</v>
      </c>
      <c r="D60" s="257"/>
      <c r="E60" s="257" t="s">
        <v>262</v>
      </c>
      <c r="F60" s="338">
        <f>IF(_xlfn.MAXIFS(Emissionsfaktoren!$B$24:$B$498,Emissionsfaktoren!$B$24:$B$498,"&lt;="&amp;'THG-Bilanz'!F$12,Emissionsfaktoren!$A$24:$A$498,'THG-Bilanz'!$D60,Emissionsfaktoren!$C$24:$C$498,'THG-Bilanz'!$E60)&gt;0,_xlfn.MAXIFS(Emissionsfaktoren!$B$24:$B$498,Emissionsfaktoren!$B$24:$B$498,"&lt;="&amp;'THG-Bilanz'!F$12,Emissionsfaktoren!$A$24:$A$498,'THG-Bilanz'!$D60,Emissionsfaktoren!$C$24:$C$498,'THG-Bilanz'!$E60),_xlfn.MINIFS(Emissionsfaktoren!$B$24:$B$498,Emissionsfaktoren!$A$24:$A$498,'THG-Bilanz'!$D60,Emissionsfaktoren!$C$24:$C$498,'THG-Bilanz'!$E60))</f>
        <v>0</v>
      </c>
      <c r="G60" s="338">
        <f>IF(_xlfn.MAXIFS(Emissionsfaktoren!$B$24:$B$498,Emissionsfaktoren!$B$24:$B$498,"&lt;="&amp;'THG-Bilanz'!G$12,Emissionsfaktoren!$A$24:$A$498,'THG-Bilanz'!$D60,Emissionsfaktoren!$C$24:$C$498,'THG-Bilanz'!$E60)&gt;0,_xlfn.MAXIFS(Emissionsfaktoren!$B$24:$B$498,Emissionsfaktoren!$B$24:$B$498,"&lt;="&amp;'THG-Bilanz'!G$12,Emissionsfaktoren!$A$24:$A$498,'THG-Bilanz'!$D60,Emissionsfaktoren!$C$24:$C$498,'THG-Bilanz'!$E60),_xlfn.MINIFS(Emissionsfaktoren!$B$24:$B$498,Emissionsfaktoren!$A$24:$A$498,'THG-Bilanz'!$D60,Emissionsfaktoren!$C$24:$C$498,'THG-Bilanz'!$E60))</f>
        <v>0</v>
      </c>
      <c r="H60" s="338">
        <f>IF(_xlfn.MAXIFS(Emissionsfaktoren!$B$24:$B$498,Emissionsfaktoren!$B$24:$B$498,"&lt;="&amp;'THG-Bilanz'!H$12,Emissionsfaktoren!$A$24:$A$498,'THG-Bilanz'!$D60,Emissionsfaktoren!$C$24:$C$498,'THG-Bilanz'!$E60)&gt;0,_xlfn.MAXIFS(Emissionsfaktoren!$B$24:$B$498,Emissionsfaktoren!$B$24:$B$498,"&lt;="&amp;'THG-Bilanz'!H$12,Emissionsfaktoren!$A$24:$A$498,'THG-Bilanz'!$D60,Emissionsfaktoren!$C$24:$C$498,'THG-Bilanz'!$E60),_xlfn.MINIFS(Emissionsfaktoren!$B$24:$B$498,Emissionsfaktoren!$A$24:$A$498,'THG-Bilanz'!$D60,Emissionsfaktoren!$C$24:$C$498,'THG-Bilanz'!$E60))</f>
        <v>0</v>
      </c>
      <c r="I60" s="338">
        <f>IF(_xlfn.MAXIFS(Emissionsfaktoren!$B$24:$B$498,Emissionsfaktoren!$B$24:$B$498,"&lt;="&amp;'THG-Bilanz'!I$12,Emissionsfaktoren!$A$24:$A$498,'THG-Bilanz'!$D60,Emissionsfaktoren!$C$24:$C$498,'THG-Bilanz'!$E60)&gt;0,_xlfn.MAXIFS(Emissionsfaktoren!$B$24:$B$498,Emissionsfaktoren!$B$24:$B$498,"&lt;="&amp;'THG-Bilanz'!I$12,Emissionsfaktoren!$A$24:$A$498,'THG-Bilanz'!$D60,Emissionsfaktoren!$C$24:$C$498,'THG-Bilanz'!$E60),_xlfn.MINIFS(Emissionsfaktoren!$B$24:$B$498,Emissionsfaktoren!$A$24:$A$498,'THG-Bilanz'!$D60,Emissionsfaktoren!$C$24:$C$498,'THG-Bilanz'!$E60))</f>
        <v>0</v>
      </c>
      <c r="J60" s="338">
        <f>IF(_xlfn.MAXIFS(Emissionsfaktoren!$B$24:$B$498,Emissionsfaktoren!$B$24:$B$498,"&lt;="&amp;'THG-Bilanz'!J$12,Emissionsfaktoren!$A$24:$A$498,'THG-Bilanz'!$D60,Emissionsfaktoren!$C$24:$C$498,'THG-Bilanz'!$E60)&gt;0,_xlfn.MAXIFS(Emissionsfaktoren!$B$24:$B$498,Emissionsfaktoren!$B$24:$B$498,"&lt;="&amp;'THG-Bilanz'!J$12,Emissionsfaktoren!$A$24:$A$498,'THG-Bilanz'!$D60,Emissionsfaktoren!$C$24:$C$498,'THG-Bilanz'!$E60),_xlfn.MINIFS(Emissionsfaktoren!$B$24:$B$498,Emissionsfaktoren!$A$24:$A$498,'THG-Bilanz'!$D60,Emissionsfaktoren!$C$24:$C$498,'THG-Bilanz'!$E60))</f>
        <v>0</v>
      </c>
      <c r="K60" s="338">
        <f>IF(_xlfn.MAXIFS(Emissionsfaktoren!$B$24:$B$498,Emissionsfaktoren!$B$24:$B$498,"&lt;="&amp;'THG-Bilanz'!K$12,Emissionsfaktoren!$A$24:$A$498,'THG-Bilanz'!$D60,Emissionsfaktoren!$C$24:$C$498,'THG-Bilanz'!$E60)&gt;0,_xlfn.MAXIFS(Emissionsfaktoren!$B$24:$B$498,Emissionsfaktoren!$B$24:$B$498,"&lt;="&amp;'THG-Bilanz'!K$12,Emissionsfaktoren!$A$24:$A$498,'THG-Bilanz'!$D60,Emissionsfaktoren!$C$24:$C$498,'THG-Bilanz'!$E60),_xlfn.MINIFS(Emissionsfaktoren!$B$24:$B$498,Emissionsfaktoren!$A$24:$A$498,'THG-Bilanz'!$D60,Emissionsfaktoren!$C$24:$C$498,'THG-Bilanz'!$E60))</f>
        <v>0</v>
      </c>
      <c r="L60" s="283" t="str" cm="1">
        <f t="array" ref="L60">IF(F60=0,"",(IFERROR(VLOOKUP($D60&amp;F60&amp;$E60,CHOOSE({1,2},Emissionsfaktoren!$A$24:$A$498&amp;Emissionsfaktoren!$B$24:$B$498&amp;Emissionsfaktoren!$C$24:$C$498,Emissionsfaktoren!$E$24:$E$498),2,0),"")*Dienstreisen!D23))</f>
        <v/>
      </c>
      <c r="M60" s="283" t="str" cm="1">
        <f t="array" ref="M60">IF(G60=0,"",(IFERROR(VLOOKUP($D60&amp;G60&amp;$E60,CHOOSE({1,2},Emissionsfaktoren!$A$24:$A$498&amp;Emissionsfaktoren!$B$24:$B$498&amp;Emissionsfaktoren!$C$24:$C$498,Emissionsfaktoren!$E$24:$E$498),2,0),"")*Dienstreisen!E23))</f>
        <v/>
      </c>
      <c r="N60" s="283" t="str" cm="1">
        <f t="array" ref="N60">IF(H60=0,"",(IFERROR(VLOOKUP($D60&amp;H60&amp;$E60,CHOOSE({1,2},Emissionsfaktoren!$A$24:$A$498&amp;Emissionsfaktoren!$B$24:$B$498&amp;Emissionsfaktoren!$C$24:$C$498,Emissionsfaktoren!$E$24:$E$498),2,0),"")*Dienstreisen!F23))</f>
        <v/>
      </c>
      <c r="O60" s="283" t="str" cm="1">
        <f t="array" ref="O60">IF(I60=0,"",(IFERROR(VLOOKUP($D60&amp;I60&amp;$E60,CHOOSE({1,2},Emissionsfaktoren!$A$24:$A$498&amp;Emissionsfaktoren!$B$24:$B$498&amp;Emissionsfaktoren!$C$24:$C$498,Emissionsfaktoren!$E$24:$E$498),2,0),"")*Dienstreisen!G23))</f>
        <v/>
      </c>
      <c r="P60" s="283" t="str" cm="1">
        <f t="array" ref="P60">IF(J60=0,"",(IFERROR(VLOOKUP($D60&amp;J60&amp;$E60,CHOOSE({1,2},Emissionsfaktoren!$A$24:$A$498&amp;Emissionsfaktoren!$B$24:$B$498&amp;Emissionsfaktoren!$C$24:$C$498,Emissionsfaktoren!$E$24:$E$498),2,0),"")*Dienstreisen!H23))</f>
        <v/>
      </c>
      <c r="Q60" s="284" t="str" cm="1">
        <f t="array" ref="Q60">IF(K60=0,"",(IFERROR(VLOOKUP($D60&amp;K60&amp;$E60,CHOOSE({1,2},Emissionsfaktoren!$A$24:$A$498&amp;Emissionsfaktoren!$B$24:$B$498&amp;Emissionsfaktoren!$C$24:$C$498,Emissionsfaktoren!$E$24:$E$498),2,0),"")*Dienstreisen!I23))</f>
        <v/>
      </c>
      <c r="R60" s="82"/>
      <c r="S60" s="184"/>
    </row>
    <row r="61" spans="1:19" ht="19.25" customHeight="1" x14ac:dyDescent="0.25">
      <c r="A61" s="597"/>
      <c r="B61" s="592"/>
      <c r="C61" s="108" t="s">
        <v>174</v>
      </c>
      <c r="D61" s="257"/>
      <c r="E61" s="257" t="s">
        <v>262</v>
      </c>
      <c r="F61" s="338">
        <f>IF(_xlfn.MAXIFS(Emissionsfaktoren!$B$24:$B$498,Emissionsfaktoren!$B$24:$B$498,"&lt;="&amp;'THG-Bilanz'!F$12,Emissionsfaktoren!$A$24:$A$498,'THG-Bilanz'!$D61,Emissionsfaktoren!$C$24:$C$498,'THG-Bilanz'!$E61)&gt;0,_xlfn.MAXIFS(Emissionsfaktoren!$B$24:$B$498,Emissionsfaktoren!$B$24:$B$498,"&lt;="&amp;'THG-Bilanz'!F$12,Emissionsfaktoren!$A$24:$A$498,'THG-Bilanz'!$D61,Emissionsfaktoren!$C$24:$C$498,'THG-Bilanz'!$E61),_xlfn.MINIFS(Emissionsfaktoren!$B$24:$B$498,Emissionsfaktoren!$A$24:$A$498,'THG-Bilanz'!$D61,Emissionsfaktoren!$C$24:$C$498,'THG-Bilanz'!$E61))</f>
        <v>0</v>
      </c>
      <c r="G61" s="338">
        <f>IF(_xlfn.MAXIFS(Emissionsfaktoren!$B$24:$B$498,Emissionsfaktoren!$B$24:$B$498,"&lt;="&amp;'THG-Bilanz'!G$12,Emissionsfaktoren!$A$24:$A$498,'THG-Bilanz'!$D61,Emissionsfaktoren!$C$24:$C$498,'THG-Bilanz'!$E61)&gt;0,_xlfn.MAXIFS(Emissionsfaktoren!$B$24:$B$498,Emissionsfaktoren!$B$24:$B$498,"&lt;="&amp;'THG-Bilanz'!G$12,Emissionsfaktoren!$A$24:$A$498,'THG-Bilanz'!$D61,Emissionsfaktoren!$C$24:$C$498,'THG-Bilanz'!$E61),_xlfn.MINIFS(Emissionsfaktoren!$B$24:$B$498,Emissionsfaktoren!$A$24:$A$498,'THG-Bilanz'!$D61,Emissionsfaktoren!$C$24:$C$498,'THG-Bilanz'!$E61))</f>
        <v>0</v>
      </c>
      <c r="H61" s="338">
        <f>IF(_xlfn.MAXIFS(Emissionsfaktoren!$B$24:$B$498,Emissionsfaktoren!$B$24:$B$498,"&lt;="&amp;'THG-Bilanz'!H$12,Emissionsfaktoren!$A$24:$A$498,'THG-Bilanz'!$D61,Emissionsfaktoren!$C$24:$C$498,'THG-Bilanz'!$E61)&gt;0,_xlfn.MAXIFS(Emissionsfaktoren!$B$24:$B$498,Emissionsfaktoren!$B$24:$B$498,"&lt;="&amp;'THG-Bilanz'!H$12,Emissionsfaktoren!$A$24:$A$498,'THG-Bilanz'!$D61,Emissionsfaktoren!$C$24:$C$498,'THG-Bilanz'!$E61),_xlfn.MINIFS(Emissionsfaktoren!$B$24:$B$498,Emissionsfaktoren!$A$24:$A$498,'THG-Bilanz'!$D61,Emissionsfaktoren!$C$24:$C$498,'THG-Bilanz'!$E61))</f>
        <v>0</v>
      </c>
      <c r="I61" s="338">
        <f>IF(_xlfn.MAXIFS(Emissionsfaktoren!$B$24:$B$498,Emissionsfaktoren!$B$24:$B$498,"&lt;="&amp;'THG-Bilanz'!I$12,Emissionsfaktoren!$A$24:$A$498,'THG-Bilanz'!$D61,Emissionsfaktoren!$C$24:$C$498,'THG-Bilanz'!$E61)&gt;0,_xlfn.MAXIFS(Emissionsfaktoren!$B$24:$B$498,Emissionsfaktoren!$B$24:$B$498,"&lt;="&amp;'THG-Bilanz'!I$12,Emissionsfaktoren!$A$24:$A$498,'THG-Bilanz'!$D61,Emissionsfaktoren!$C$24:$C$498,'THG-Bilanz'!$E61),_xlfn.MINIFS(Emissionsfaktoren!$B$24:$B$498,Emissionsfaktoren!$A$24:$A$498,'THG-Bilanz'!$D61,Emissionsfaktoren!$C$24:$C$498,'THG-Bilanz'!$E61))</f>
        <v>0</v>
      </c>
      <c r="J61" s="338">
        <f>IF(_xlfn.MAXIFS(Emissionsfaktoren!$B$24:$B$498,Emissionsfaktoren!$B$24:$B$498,"&lt;="&amp;'THG-Bilanz'!J$12,Emissionsfaktoren!$A$24:$A$498,'THG-Bilanz'!$D61,Emissionsfaktoren!$C$24:$C$498,'THG-Bilanz'!$E61)&gt;0,_xlfn.MAXIFS(Emissionsfaktoren!$B$24:$B$498,Emissionsfaktoren!$B$24:$B$498,"&lt;="&amp;'THG-Bilanz'!J$12,Emissionsfaktoren!$A$24:$A$498,'THG-Bilanz'!$D61,Emissionsfaktoren!$C$24:$C$498,'THG-Bilanz'!$E61),_xlfn.MINIFS(Emissionsfaktoren!$B$24:$B$498,Emissionsfaktoren!$A$24:$A$498,'THG-Bilanz'!$D61,Emissionsfaktoren!$C$24:$C$498,'THG-Bilanz'!$E61))</f>
        <v>0</v>
      </c>
      <c r="K61" s="338">
        <f>IF(_xlfn.MAXIFS(Emissionsfaktoren!$B$24:$B$498,Emissionsfaktoren!$B$24:$B$498,"&lt;="&amp;'THG-Bilanz'!K$12,Emissionsfaktoren!$A$24:$A$498,'THG-Bilanz'!$D61,Emissionsfaktoren!$C$24:$C$498,'THG-Bilanz'!$E61)&gt;0,_xlfn.MAXIFS(Emissionsfaktoren!$B$24:$B$498,Emissionsfaktoren!$B$24:$B$498,"&lt;="&amp;'THG-Bilanz'!K$12,Emissionsfaktoren!$A$24:$A$498,'THG-Bilanz'!$D61,Emissionsfaktoren!$C$24:$C$498,'THG-Bilanz'!$E61),_xlfn.MINIFS(Emissionsfaktoren!$B$24:$B$498,Emissionsfaktoren!$A$24:$A$498,'THG-Bilanz'!$D61,Emissionsfaktoren!$C$24:$C$498,'THG-Bilanz'!$E61))</f>
        <v>0</v>
      </c>
      <c r="L61" s="283" t="str" cm="1">
        <f t="array" ref="L61">IF(F61=0,"",(IFERROR(VLOOKUP($D61&amp;F61&amp;$E61,CHOOSE({1,2},Emissionsfaktoren!$A$24:$A$498&amp;Emissionsfaktoren!$B$24:$B$498&amp;Emissionsfaktoren!$C$24:$C$498,Emissionsfaktoren!$E$24:$E$498),2,0),"")*Dienstreisen!D24))</f>
        <v/>
      </c>
      <c r="M61" s="283" t="str" cm="1">
        <f t="array" ref="M61">IF(G61=0,"",(IFERROR(VLOOKUP($D61&amp;G61&amp;$E61,CHOOSE({1,2},Emissionsfaktoren!$A$24:$A$498&amp;Emissionsfaktoren!$B$24:$B$498&amp;Emissionsfaktoren!$C$24:$C$498,Emissionsfaktoren!$E$24:$E$498),2,0),"")*Dienstreisen!E24))</f>
        <v/>
      </c>
      <c r="N61" s="283" t="str" cm="1">
        <f t="array" ref="N61">IF(H61=0,"",(IFERROR(VLOOKUP($D61&amp;H61&amp;$E61,CHOOSE({1,2},Emissionsfaktoren!$A$24:$A$498&amp;Emissionsfaktoren!$B$24:$B$498&amp;Emissionsfaktoren!$C$24:$C$498,Emissionsfaktoren!$E$24:$E$498),2,0),"")*Dienstreisen!F24))</f>
        <v/>
      </c>
      <c r="O61" s="283" t="str" cm="1">
        <f t="array" ref="O61">IF(I61=0,"",(IFERROR(VLOOKUP($D61&amp;I61&amp;$E61,CHOOSE({1,2},Emissionsfaktoren!$A$24:$A$498&amp;Emissionsfaktoren!$B$24:$B$498&amp;Emissionsfaktoren!$C$24:$C$498,Emissionsfaktoren!$E$24:$E$498),2,0),"")*Dienstreisen!G24))</f>
        <v/>
      </c>
      <c r="P61" s="283" t="str" cm="1">
        <f t="array" ref="P61">IF(J61=0,"",(IFERROR(VLOOKUP($D61&amp;J61&amp;$E61,CHOOSE({1,2},Emissionsfaktoren!$A$24:$A$498&amp;Emissionsfaktoren!$B$24:$B$498&amp;Emissionsfaktoren!$C$24:$C$498,Emissionsfaktoren!$E$24:$E$498),2,0),"")*Dienstreisen!H24))</f>
        <v/>
      </c>
      <c r="Q61" s="284" t="str" cm="1">
        <f t="array" ref="Q61">IF(K61=0,"",(IFERROR(VLOOKUP($D61&amp;K61&amp;$E61,CHOOSE({1,2},Emissionsfaktoren!$A$24:$A$498&amp;Emissionsfaktoren!$B$24:$B$498&amp;Emissionsfaktoren!$C$24:$C$498,Emissionsfaktoren!$E$24:$E$498),2,0),"")*Dienstreisen!I24))</f>
        <v/>
      </c>
      <c r="R61" s="82"/>
      <c r="S61" s="184"/>
    </row>
    <row r="62" spans="1:19" ht="19.25" customHeight="1" x14ac:dyDescent="0.25">
      <c r="A62" s="597"/>
      <c r="B62" s="592"/>
      <c r="C62" s="108" t="s">
        <v>175</v>
      </c>
      <c r="D62" s="257"/>
      <c r="E62" s="257" t="s">
        <v>262</v>
      </c>
      <c r="F62" s="338">
        <f>IF(_xlfn.MAXIFS(Emissionsfaktoren!$B$24:$B$498,Emissionsfaktoren!$B$24:$B$498,"&lt;="&amp;'THG-Bilanz'!F$12,Emissionsfaktoren!$A$24:$A$498,'THG-Bilanz'!$D62,Emissionsfaktoren!$C$24:$C$498,'THG-Bilanz'!$E62)&gt;0,_xlfn.MAXIFS(Emissionsfaktoren!$B$24:$B$498,Emissionsfaktoren!$B$24:$B$498,"&lt;="&amp;'THG-Bilanz'!F$12,Emissionsfaktoren!$A$24:$A$498,'THG-Bilanz'!$D62,Emissionsfaktoren!$C$24:$C$498,'THG-Bilanz'!$E62),_xlfn.MINIFS(Emissionsfaktoren!$B$24:$B$498,Emissionsfaktoren!$A$24:$A$498,'THG-Bilanz'!$D62,Emissionsfaktoren!$C$24:$C$498,'THG-Bilanz'!$E62))</f>
        <v>0</v>
      </c>
      <c r="G62" s="338">
        <f>IF(_xlfn.MAXIFS(Emissionsfaktoren!$B$24:$B$498,Emissionsfaktoren!$B$24:$B$498,"&lt;="&amp;'THG-Bilanz'!G$12,Emissionsfaktoren!$A$24:$A$498,'THG-Bilanz'!$D62,Emissionsfaktoren!$C$24:$C$498,'THG-Bilanz'!$E62)&gt;0,_xlfn.MAXIFS(Emissionsfaktoren!$B$24:$B$498,Emissionsfaktoren!$B$24:$B$498,"&lt;="&amp;'THG-Bilanz'!G$12,Emissionsfaktoren!$A$24:$A$498,'THG-Bilanz'!$D62,Emissionsfaktoren!$C$24:$C$498,'THG-Bilanz'!$E62),_xlfn.MINIFS(Emissionsfaktoren!$B$24:$B$498,Emissionsfaktoren!$A$24:$A$498,'THG-Bilanz'!$D62,Emissionsfaktoren!$C$24:$C$498,'THG-Bilanz'!$E62))</f>
        <v>0</v>
      </c>
      <c r="H62" s="338">
        <f>IF(_xlfn.MAXIFS(Emissionsfaktoren!$B$24:$B$498,Emissionsfaktoren!$B$24:$B$498,"&lt;="&amp;'THG-Bilanz'!H$12,Emissionsfaktoren!$A$24:$A$498,'THG-Bilanz'!$D62,Emissionsfaktoren!$C$24:$C$498,'THG-Bilanz'!$E62)&gt;0,_xlfn.MAXIFS(Emissionsfaktoren!$B$24:$B$498,Emissionsfaktoren!$B$24:$B$498,"&lt;="&amp;'THG-Bilanz'!H$12,Emissionsfaktoren!$A$24:$A$498,'THG-Bilanz'!$D62,Emissionsfaktoren!$C$24:$C$498,'THG-Bilanz'!$E62),_xlfn.MINIFS(Emissionsfaktoren!$B$24:$B$498,Emissionsfaktoren!$A$24:$A$498,'THG-Bilanz'!$D62,Emissionsfaktoren!$C$24:$C$498,'THG-Bilanz'!$E62))</f>
        <v>0</v>
      </c>
      <c r="I62" s="338">
        <f>IF(_xlfn.MAXIFS(Emissionsfaktoren!$B$24:$B$498,Emissionsfaktoren!$B$24:$B$498,"&lt;="&amp;'THG-Bilanz'!I$12,Emissionsfaktoren!$A$24:$A$498,'THG-Bilanz'!$D62,Emissionsfaktoren!$C$24:$C$498,'THG-Bilanz'!$E62)&gt;0,_xlfn.MAXIFS(Emissionsfaktoren!$B$24:$B$498,Emissionsfaktoren!$B$24:$B$498,"&lt;="&amp;'THG-Bilanz'!I$12,Emissionsfaktoren!$A$24:$A$498,'THG-Bilanz'!$D62,Emissionsfaktoren!$C$24:$C$498,'THG-Bilanz'!$E62),_xlfn.MINIFS(Emissionsfaktoren!$B$24:$B$498,Emissionsfaktoren!$A$24:$A$498,'THG-Bilanz'!$D62,Emissionsfaktoren!$C$24:$C$498,'THG-Bilanz'!$E62))</f>
        <v>0</v>
      </c>
      <c r="J62" s="338">
        <f>IF(_xlfn.MAXIFS(Emissionsfaktoren!$B$24:$B$498,Emissionsfaktoren!$B$24:$B$498,"&lt;="&amp;'THG-Bilanz'!J$12,Emissionsfaktoren!$A$24:$A$498,'THG-Bilanz'!$D62,Emissionsfaktoren!$C$24:$C$498,'THG-Bilanz'!$E62)&gt;0,_xlfn.MAXIFS(Emissionsfaktoren!$B$24:$B$498,Emissionsfaktoren!$B$24:$B$498,"&lt;="&amp;'THG-Bilanz'!J$12,Emissionsfaktoren!$A$24:$A$498,'THG-Bilanz'!$D62,Emissionsfaktoren!$C$24:$C$498,'THG-Bilanz'!$E62),_xlfn.MINIFS(Emissionsfaktoren!$B$24:$B$498,Emissionsfaktoren!$A$24:$A$498,'THG-Bilanz'!$D62,Emissionsfaktoren!$C$24:$C$498,'THG-Bilanz'!$E62))</f>
        <v>0</v>
      </c>
      <c r="K62" s="338">
        <f>IF(_xlfn.MAXIFS(Emissionsfaktoren!$B$24:$B$498,Emissionsfaktoren!$B$24:$B$498,"&lt;="&amp;'THG-Bilanz'!K$12,Emissionsfaktoren!$A$24:$A$498,'THG-Bilanz'!$D62,Emissionsfaktoren!$C$24:$C$498,'THG-Bilanz'!$E62)&gt;0,_xlfn.MAXIFS(Emissionsfaktoren!$B$24:$B$498,Emissionsfaktoren!$B$24:$B$498,"&lt;="&amp;'THG-Bilanz'!K$12,Emissionsfaktoren!$A$24:$A$498,'THG-Bilanz'!$D62,Emissionsfaktoren!$C$24:$C$498,'THG-Bilanz'!$E62),_xlfn.MINIFS(Emissionsfaktoren!$B$24:$B$498,Emissionsfaktoren!$A$24:$A$498,'THG-Bilanz'!$D62,Emissionsfaktoren!$C$24:$C$498,'THG-Bilanz'!$E62))</f>
        <v>0</v>
      </c>
      <c r="L62" s="283" t="str" cm="1">
        <f t="array" ref="L62">IF(F62=0,"",(IFERROR(VLOOKUP($D62&amp;F62&amp;$E62,CHOOSE({1,2},Emissionsfaktoren!$A$24:$A$498&amp;Emissionsfaktoren!$B$24:$B$498&amp;Emissionsfaktoren!$C$24:$C$498,Emissionsfaktoren!$E$24:$E$498),2,0),"")*Dienstreisen!D25))</f>
        <v/>
      </c>
      <c r="M62" s="283" t="str" cm="1">
        <f t="array" ref="M62">IF(G62=0,"",(IFERROR(VLOOKUP($D62&amp;G62&amp;$E62,CHOOSE({1,2},Emissionsfaktoren!$A$24:$A$498&amp;Emissionsfaktoren!$B$24:$B$498&amp;Emissionsfaktoren!$C$24:$C$498,Emissionsfaktoren!$E$24:$E$498),2,0),"")*Dienstreisen!E25))</f>
        <v/>
      </c>
      <c r="N62" s="283" t="str" cm="1">
        <f t="array" ref="N62">IF(H62=0,"",(IFERROR(VLOOKUP($D62&amp;H62&amp;$E62,CHOOSE({1,2},Emissionsfaktoren!$A$24:$A$498&amp;Emissionsfaktoren!$B$24:$B$498&amp;Emissionsfaktoren!$C$24:$C$498,Emissionsfaktoren!$E$24:$E$498),2,0),"")*Dienstreisen!F25))</f>
        <v/>
      </c>
      <c r="O62" s="283" t="str" cm="1">
        <f t="array" ref="O62">IF(I62=0,"",(IFERROR(VLOOKUP($D62&amp;I62&amp;$E62,CHOOSE({1,2},Emissionsfaktoren!$A$24:$A$498&amp;Emissionsfaktoren!$B$24:$B$498&amp;Emissionsfaktoren!$C$24:$C$498,Emissionsfaktoren!$E$24:$E$498),2,0),"")*Dienstreisen!G25))</f>
        <v/>
      </c>
      <c r="P62" s="283" t="str" cm="1">
        <f t="array" ref="P62">IF(J62=0,"",(IFERROR(VLOOKUP($D62&amp;J62&amp;$E62,CHOOSE({1,2},Emissionsfaktoren!$A$24:$A$498&amp;Emissionsfaktoren!$B$24:$B$498&amp;Emissionsfaktoren!$C$24:$C$498,Emissionsfaktoren!$E$24:$E$498),2,0),"")*Dienstreisen!H25))</f>
        <v/>
      </c>
      <c r="Q62" s="284" t="str" cm="1">
        <f t="array" ref="Q62">IF(K62=0,"",(IFERROR(VLOOKUP($D62&amp;K62&amp;$E62,CHOOSE({1,2},Emissionsfaktoren!$A$24:$A$498&amp;Emissionsfaktoren!$B$24:$B$498&amp;Emissionsfaktoren!$C$24:$C$498,Emissionsfaktoren!$E$24:$E$498),2,0),"")*Dienstreisen!I25))</f>
        <v/>
      </c>
      <c r="R62" s="82"/>
      <c r="S62" s="184"/>
    </row>
    <row r="63" spans="1:19" ht="19.25" customHeight="1" x14ac:dyDescent="0.25">
      <c r="A63" s="597"/>
      <c r="B63" s="592"/>
      <c r="C63" s="108" t="s">
        <v>176</v>
      </c>
      <c r="D63" s="257"/>
      <c r="E63" s="257" t="s">
        <v>262</v>
      </c>
      <c r="F63" s="338">
        <f>IF(_xlfn.MAXIFS(Emissionsfaktoren!$B$24:$B$498,Emissionsfaktoren!$B$24:$B$498,"&lt;="&amp;'THG-Bilanz'!F$12,Emissionsfaktoren!$A$24:$A$498,'THG-Bilanz'!$D63,Emissionsfaktoren!$C$24:$C$498,'THG-Bilanz'!$E63)&gt;0,_xlfn.MAXIFS(Emissionsfaktoren!$B$24:$B$498,Emissionsfaktoren!$B$24:$B$498,"&lt;="&amp;'THG-Bilanz'!F$12,Emissionsfaktoren!$A$24:$A$498,'THG-Bilanz'!$D63,Emissionsfaktoren!$C$24:$C$498,'THG-Bilanz'!$E63),_xlfn.MINIFS(Emissionsfaktoren!$B$24:$B$498,Emissionsfaktoren!$A$24:$A$498,'THG-Bilanz'!$D63,Emissionsfaktoren!$C$24:$C$498,'THG-Bilanz'!$E63))</f>
        <v>0</v>
      </c>
      <c r="G63" s="338">
        <f>IF(_xlfn.MAXIFS(Emissionsfaktoren!$B$24:$B$498,Emissionsfaktoren!$B$24:$B$498,"&lt;="&amp;'THG-Bilanz'!G$12,Emissionsfaktoren!$A$24:$A$498,'THG-Bilanz'!$D63,Emissionsfaktoren!$C$24:$C$498,'THG-Bilanz'!$E63)&gt;0,_xlfn.MAXIFS(Emissionsfaktoren!$B$24:$B$498,Emissionsfaktoren!$B$24:$B$498,"&lt;="&amp;'THG-Bilanz'!G$12,Emissionsfaktoren!$A$24:$A$498,'THG-Bilanz'!$D63,Emissionsfaktoren!$C$24:$C$498,'THG-Bilanz'!$E63),_xlfn.MINIFS(Emissionsfaktoren!$B$24:$B$498,Emissionsfaktoren!$A$24:$A$498,'THG-Bilanz'!$D63,Emissionsfaktoren!$C$24:$C$498,'THG-Bilanz'!$E63))</f>
        <v>0</v>
      </c>
      <c r="H63" s="338">
        <f>IF(_xlfn.MAXIFS(Emissionsfaktoren!$B$24:$B$498,Emissionsfaktoren!$B$24:$B$498,"&lt;="&amp;'THG-Bilanz'!H$12,Emissionsfaktoren!$A$24:$A$498,'THG-Bilanz'!$D63,Emissionsfaktoren!$C$24:$C$498,'THG-Bilanz'!$E63)&gt;0,_xlfn.MAXIFS(Emissionsfaktoren!$B$24:$B$498,Emissionsfaktoren!$B$24:$B$498,"&lt;="&amp;'THG-Bilanz'!H$12,Emissionsfaktoren!$A$24:$A$498,'THG-Bilanz'!$D63,Emissionsfaktoren!$C$24:$C$498,'THG-Bilanz'!$E63),_xlfn.MINIFS(Emissionsfaktoren!$B$24:$B$498,Emissionsfaktoren!$A$24:$A$498,'THG-Bilanz'!$D63,Emissionsfaktoren!$C$24:$C$498,'THG-Bilanz'!$E63))</f>
        <v>0</v>
      </c>
      <c r="I63" s="338">
        <f>IF(_xlfn.MAXIFS(Emissionsfaktoren!$B$24:$B$498,Emissionsfaktoren!$B$24:$B$498,"&lt;="&amp;'THG-Bilanz'!I$12,Emissionsfaktoren!$A$24:$A$498,'THG-Bilanz'!$D63,Emissionsfaktoren!$C$24:$C$498,'THG-Bilanz'!$E63)&gt;0,_xlfn.MAXIFS(Emissionsfaktoren!$B$24:$B$498,Emissionsfaktoren!$B$24:$B$498,"&lt;="&amp;'THG-Bilanz'!I$12,Emissionsfaktoren!$A$24:$A$498,'THG-Bilanz'!$D63,Emissionsfaktoren!$C$24:$C$498,'THG-Bilanz'!$E63),_xlfn.MINIFS(Emissionsfaktoren!$B$24:$B$498,Emissionsfaktoren!$A$24:$A$498,'THG-Bilanz'!$D63,Emissionsfaktoren!$C$24:$C$498,'THG-Bilanz'!$E63))</f>
        <v>0</v>
      </c>
      <c r="J63" s="338">
        <f>IF(_xlfn.MAXIFS(Emissionsfaktoren!$B$24:$B$498,Emissionsfaktoren!$B$24:$B$498,"&lt;="&amp;'THG-Bilanz'!J$12,Emissionsfaktoren!$A$24:$A$498,'THG-Bilanz'!$D63,Emissionsfaktoren!$C$24:$C$498,'THG-Bilanz'!$E63)&gt;0,_xlfn.MAXIFS(Emissionsfaktoren!$B$24:$B$498,Emissionsfaktoren!$B$24:$B$498,"&lt;="&amp;'THG-Bilanz'!J$12,Emissionsfaktoren!$A$24:$A$498,'THG-Bilanz'!$D63,Emissionsfaktoren!$C$24:$C$498,'THG-Bilanz'!$E63),_xlfn.MINIFS(Emissionsfaktoren!$B$24:$B$498,Emissionsfaktoren!$A$24:$A$498,'THG-Bilanz'!$D63,Emissionsfaktoren!$C$24:$C$498,'THG-Bilanz'!$E63))</f>
        <v>0</v>
      </c>
      <c r="K63" s="338">
        <f>IF(_xlfn.MAXIFS(Emissionsfaktoren!$B$24:$B$498,Emissionsfaktoren!$B$24:$B$498,"&lt;="&amp;'THG-Bilanz'!K$12,Emissionsfaktoren!$A$24:$A$498,'THG-Bilanz'!$D63,Emissionsfaktoren!$C$24:$C$498,'THG-Bilanz'!$E63)&gt;0,_xlfn.MAXIFS(Emissionsfaktoren!$B$24:$B$498,Emissionsfaktoren!$B$24:$B$498,"&lt;="&amp;'THG-Bilanz'!K$12,Emissionsfaktoren!$A$24:$A$498,'THG-Bilanz'!$D63,Emissionsfaktoren!$C$24:$C$498,'THG-Bilanz'!$E63),_xlfn.MINIFS(Emissionsfaktoren!$B$24:$B$498,Emissionsfaktoren!$A$24:$A$498,'THG-Bilanz'!$D63,Emissionsfaktoren!$C$24:$C$498,'THG-Bilanz'!$E63))</f>
        <v>0</v>
      </c>
      <c r="L63" s="283" t="str" cm="1">
        <f t="array" ref="L63">IF(F63=0,"",(IFERROR(VLOOKUP($D63&amp;F63&amp;$E63,CHOOSE({1,2},Emissionsfaktoren!$A$24:$A$498&amp;Emissionsfaktoren!$B$24:$B$498&amp;Emissionsfaktoren!$C$24:$C$498,Emissionsfaktoren!$E$24:$E$498),2,0),"")*Dienstreisen!D26))</f>
        <v/>
      </c>
      <c r="M63" s="283" t="str" cm="1">
        <f t="array" ref="M63">IF(G63=0,"",(IFERROR(VLOOKUP($D63&amp;G63&amp;$E63,CHOOSE({1,2},Emissionsfaktoren!$A$24:$A$498&amp;Emissionsfaktoren!$B$24:$B$498&amp;Emissionsfaktoren!$C$24:$C$498,Emissionsfaktoren!$E$24:$E$498),2,0),"")*Dienstreisen!E26))</f>
        <v/>
      </c>
      <c r="N63" s="283" t="str" cm="1">
        <f t="array" ref="N63">IF(H63=0,"",(IFERROR(VLOOKUP($D63&amp;H63&amp;$E63,CHOOSE({1,2},Emissionsfaktoren!$A$24:$A$498&amp;Emissionsfaktoren!$B$24:$B$498&amp;Emissionsfaktoren!$C$24:$C$498,Emissionsfaktoren!$E$24:$E$498),2,0),"")*Dienstreisen!F26))</f>
        <v/>
      </c>
      <c r="O63" s="283" t="str" cm="1">
        <f t="array" ref="O63">IF(I63=0,"",(IFERROR(VLOOKUP($D63&amp;I63&amp;$E63,CHOOSE({1,2},Emissionsfaktoren!$A$24:$A$498&amp;Emissionsfaktoren!$B$24:$B$498&amp;Emissionsfaktoren!$C$24:$C$498,Emissionsfaktoren!$E$24:$E$498),2,0),"")*Dienstreisen!G26))</f>
        <v/>
      </c>
      <c r="P63" s="283" t="str" cm="1">
        <f t="array" ref="P63">IF(J63=0,"",(IFERROR(VLOOKUP($D63&amp;J63&amp;$E63,CHOOSE({1,2},Emissionsfaktoren!$A$24:$A$498&amp;Emissionsfaktoren!$B$24:$B$498&amp;Emissionsfaktoren!$C$24:$C$498,Emissionsfaktoren!$E$24:$E$498),2,0),"")*Dienstreisen!H26))</f>
        <v/>
      </c>
      <c r="Q63" s="284" t="str" cm="1">
        <f t="array" ref="Q63">IF(K63=0,"",(IFERROR(VLOOKUP($D63&amp;K63&amp;$E63,CHOOSE({1,2},Emissionsfaktoren!$A$24:$A$498&amp;Emissionsfaktoren!$B$24:$B$498&amp;Emissionsfaktoren!$C$24:$C$498,Emissionsfaktoren!$E$24:$E$498),2,0),"")*Dienstreisen!I26))</f>
        <v/>
      </c>
      <c r="R63" s="82"/>
      <c r="S63" s="184"/>
    </row>
    <row r="64" spans="1:19" ht="30" x14ac:dyDescent="0.25">
      <c r="A64" s="597"/>
      <c r="B64" s="592"/>
      <c r="C64" s="108" t="s">
        <v>177</v>
      </c>
      <c r="D64" s="257"/>
      <c r="E64" s="257" t="s">
        <v>262</v>
      </c>
      <c r="F64" s="338">
        <f>IF(_xlfn.MAXIFS(Emissionsfaktoren!$B$24:$B$498,Emissionsfaktoren!$B$24:$B$498,"&lt;="&amp;'THG-Bilanz'!F$12,Emissionsfaktoren!$A$24:$A$498,'THG-Bilanz'!$D64,Emissionsfaktoren!$C$24:$C$498,'THG-Bilanz'!$E64)&gt;0,_xlfn.MAXIFS(Emissionsfaktoren!$B$24:$B$498,Emissionsfaktoren!$B$24:$B$498,"&lt;="&amp;'THG-Bilanz'!F$12,Emissionsfaktoren!$A$24:$A$498,'THG-Bilanz'!$D64,Emissionsfaktoren!$C$24:$C$498,'THG-Bilanz'!$E64),_xlfn.MINIFS(Emissionsfaktoren!$B$24:$B$498,Emissionsfaktoren!$A$24:$A$498,'THG-Bilanz'!$D64,Emissionsfaktoren!$C$24:$C$498,'THG-Bilanz'!$E64))</f>
        <v>0</v>
      </c>
      <c r="G64" s="338">
        <f>IF(_xlfn.MAXIFS(Emissionsfaktoren!$B$24:$B$498,Emissionsfaktoren!$B$24:$B$498,"&lt;="&amp;'THG-Bilanz'!G$12,Emissionsfaktoren!$A$24:$A$498,'THG-Bilanz'!$D64,Emissionsfaktoren!$C$24:$C$498,'THG-Bilanz'!$E64)&gt;0,_xlfn.MAXIFS(Emissionsfaktoren!$B$24:$B$498,Emissionsfaktoren!$B$24:$B$498,"&lt;="&amp;'THG-Bilanz'!G$12,Emissionsfaktoren!$A$24:$A$498,'THG-Bilanz'!$D64,Emissionsfaktoren!$C$24:$C$498,'THG-Bilanz'!$E64),_xlfn.MINIFS(Emissionsfaktoren!$B$24:$B$498,Emissionsfaktoren!$A$24:$A$498,'THG-Bilanz'!$D64,Emissionsfaktoren!$C$24:$C$498,'THG-Bilanz'!$E64))</f>
        <v>0</v>
      </c>
      <c r="H64" s="338">
        <f>IF(_xlfn.MAXIFS(Emissionsfaktoren!$B$24:$B$498,Emissionsfaktoren!$B$24:$B$498,"&lt;="&amp;'THG-Bilanz'!H$12,Emissionsfaktoren!$A$24:$A$498,'THG-Bilanz'!$D64,Emissionsfaktoren!$C$24:$C$498,'THG-Bilanz'!$E64)&gt;0,_xlfn.MAXIFS(Emissionsfaktoren!$B$24:$B$498,Emissionsfaktoren!$B$24:$B$498,"&lt;="&amp;'THG-Bilanz'!H$12,Emissionsfaktoren!$A$24:$A$498,'THG-Bilanz'!$D64,Emissionsfaktoren!$C$24:$C$498,'THG-Bilanz'!$E64),_xlfn.MINIFS(Emissionsfaktoren!$B$24:$B$498,Emissionsfaktoren!$A$24:$A$498,'THG-Bilanz'!$D64,Emissionsfaktoren!$C$24:$C$498,'THG-Bilanz'!$E64))</f>
        <v>0</v>
      </c>
      <c r="I64" s="338">
        <f>IF(_xlfn.MAXIFS(Emissionsfaktoren!$B$24:$B$498,Emissionsfaktoren!$B$24:$B$498,"&lt;="&amp;'THG-Bilanz'!I$12,Emissionsfaktoren!$A$24:$A$498,'THG-Bilanz'!$D64,Emissionsfaktoren!$C$24:$C$498,'THG-Bilanz'!$E64)&gt;0,_xlfn.MAXIFS(Emissionsfaktoren!$B$24:$B$498,Emissionsfaktoren!$B$24:$B$498,"&lt;="&amp;'THG-Bilanz'!I$12,Emissionsfaktoren!$A$24:$A$498,'THG-Bilanz'!$D64,Emissionsfaktoren!$C$24:$C$498,'THG-Bilanz'!$E64),_xlfn.MINIFS(Emissionsfaktoren!$B$24:$B$498,Emissionsfaktoren!$A$24:$A$498,'THG-Bilanz'!$D64,Emissionsfaktoren!$C$24:$C$498,'THG-Bilanz'!$E64))</f>
        <v>0</v>
      </c>
      <c r="J64" s="338">
        <f>IF(_xlfn.MAXIFS(Emissionsfaktoren!$B$24:$B$498,Emissionsfaktoren!$B$24:$B$498,"&lt;="&amp;'THG-Bilanz'!J$12,Emissionsfaktoren!$A$24:$A$498,'THG-Bilanz'!$D64,Emissionsfaktoren!$C$24:$C$498,'THG-Bilanz'!$E64)&gt;0,_xlfn.MAXIFS(Emissionsfaktoren!$B$24:$B$498,Emissionsfaktoren!$B$24:$B$498,"&lt;="&amp;'THG-Bilanz'!J$12,Emissionsfaktoren!$A$24:$A$498,'THG-Bilanz'!$D64,Emissionsfaktoren!$C$24:$C$498,'THG-Bilanz'!$E64),_xlfn.MINIFS(Emissionsfaktoren!$B$24:$B$498,Emissionsfaktoren!$A$24:$A$498,'THG-Bilanz'!$D64,Emissionsfaktoren!$C$24:$C$498,'THG-Bilanz'!$E64))</f>
        <v>0</v>
      </c>
      <c r="K64" s="338">
        <f>IF(_xlfn.MAXIFS(Emissionsfaktoren!$B$24:$B$498,Emissionsfaktoren!$B$24:$B$498,"&lt;="&amp;'THG-Bilanz'!K$12,Emissionsfaktoren!$A$24:$A$498,'THG-Bilanz'!$D64,Emissionsfaktoren!$C$24:$C$498,'THG-Bilanz'!$E64)&gt;0,_xlfn.MAXIFS(Emissionsfaktoren!$B$24:$B$498,Emissionsfaktoren!$B$24:$B$498,"&lt;="&amp;'THG-Bilanz'!K$12,Emissionsfaktoren!$A$24:$A$498,'THG-Bilanz'!$D64,Emissionsfaktoren!$C$24:$C$498,'THG-Bilanz'!$E64),_xlfn.MINIFS(Emissionsfaktoren!$B$24:$B$498,Emissionsfaktoren!$A$24:$A$498,'THG-Bilanz'!$D64,Emissionsfaktoren!$C$24:$C$498,'THG-Bilanz'!$E64))</f>
        <v>0</v>
      </c>
      <c r="L64" s="283" t="str" cm="1">
        <f t="array" ref="L64">IF(F64=0,"",(IFERROR(VLOOKUP($D64&amp;F64&amp;$E64,CHOOSE({1,2},Emissionsfaktoren!$A$24:$A$498&amp;Emissionsfaktoren!$B$24:$B$498&amp;Emissionsfaktoren!$C$24:$C$498,Emissionsfaktoren!$E$24:$E$498),2,0),"")*Dienstreisen!D27))</f>
        <v/>
      </c>
      <c r="M64" s="283" t="str" cm="1">
        <f t="array" ref="M64">IF(G64=0,"",(IFERROR(VLOOKUP($D64&amp;G64&amp;$E64,CHOOSE({1,2},Emissionsfaktoren!$A$24:$A$498&amp;Emissionsfaktoren!$B$24:$B$498&amp;Emissionsfaktoren!$C$24:$C$498,Emissionsfaktoren!$E$24:$E$498),2,0),"")*Dienstreisen!E27))</f>
        <v/>
      </c>
      <c r="N64" s="283" t="str" cm="1">
        <f t="array" ref="N64">IF(H64=0,"",(IFERROR(VLOOKUP($D64&amp;H64&amp;$E64,CHOOSE({1,2},Emissionsfaktoren!$A$24:$A$498&amp;Emissionsfaktoren!$B$24:$B$498&amp;Emissionsfaktoren!$C$24:$C$498,Emissionsfaktoren!$E$24:$E$498),2,0),"")*Dienstreisen!F27))</f>
        <v/>
      </c>
      <c r="O64" s="283" t="str" cm="1">
        <f t="array" ref="O64">IF(I64=0,"",(IFERROR(VLOOKUP($D64&amp;I64&amp;$E64,CHOOSE({1,2},Emissionsfaktoren!$A$24:$A$498&amp;Emissionsfaktoren!$B$24:$B$498&amp;Emissionsfaktoren!$C$24:$C$498,Emissionsfaktoren!$E$24:$E$498),2,0),"")*Dienstreisen!G27))</f>
        <v/>
      </c>
      <c r="P64" s="283" t="str" cm="1">
        <f t="array" ref="P64">IF(J64=0,"",(IFERROR(VLOOKUP($D64&amp;J64&amp;$E64,CHOOSE({1,2},Emissionsfaktoren!$A$24:$A$498&amp;Emissionsfaktoren!$B$24:$B$498&amp;Emissionsfaktoren!$C$24:$C$498,Emissionsfaktoren!$E$24:$E$498),2,0),"")*Dienstreisen!H27))</f>
        <v/>
      </c>
      <c r="Q64" s="284" t="str" cm="1">
        <f t="array" ref="Q64">IF(K64=0,"",(IFERROR(VLOOKUP($D64&amp;K64&amp;$E64,CHOOSE({1,2},Emissionsfaktoren!$A$24:$A$498&amp;Emissionsfaktoren!$B$24:$B$498&amp;Emissionsfaktoren!$C$24:$C$498,Emissionsfaktoren!$E$24:$E$498),2,0),"")*Dienstreisen!I27))</f>
        <v/>
      </c>
      <c r="R64" s="82"/>
      <c r="S64" s="184"/>
    </row>
    <row r="65" spans="1:19" ht="30" x14ac:dyDescent="0.25">
      <c r="A65" s="597"/>
      <c r="B65" s="592"/>
      <c r="C65" s="108" t="s">
        <v>178</v>
      </c>
      <c r="D65" s="257"/>
      <c r="E65" s="257" t="s">
        <v>262</v>
      </c>
      <c r="F65" s="338">
        <f>IF(_xlfn.MAXIFS(Emissionsfaktoren!$B$24:$B$498,Emissionsfaktoren!$B$24:$B$498,"&lt;="&amp;'THG-Bilanz'!F$12,Emissionsfaktoren!$A$24:$A$498,'THG-Bilanz'!$D65,Emissionsfaktoren!$C$24:$C$498,'THG-Bilanz'!$E65)&gt;0,_xlfn.MAXIFS(Emissionsfaktoren!$B$24:$B$498,Emissionsfaktoren!$B$24:$B$498,"&lt;="&amp;'THG-Bilanz'!F$12,Emissionsfaktoren!$A$24:$A$498,'THG-Bilanz'!$D65,Emissionsfaktoren!$C$24:$C$498,'THG-Bilanz'!$E65),_xlfn.MINIFS(Emissionsfaktoren!$B$24:$B$498,Emissionsfaktoren!$A$24:$A$498,'THG-Bilanz'!$D65,Emissionsfaktoren!$C$24:$C$498,'THG-Bilanz'!$E65))</f>
        <v>0</v>
      </c>
      <c r="G65" s="338">
        <f>IF(_xlfn.MAXIFS(Emissionsfaktoren!$B$24:$B$498,Emissionsfaktoren!$B$24:$B$498,"&lt;="&amp;'THG-Bilanz'!G$12,Emissionsfaktoren!$A$24:$A$498,'THG-Bilanz'!$D65,Emissionsfaktoren!$C$24:$C$498,'THG-Bilanz'!$E65)&gt;0,_xlfn.MAXIFS(Emissionsfaktoren!$B$24:$B$498,Emissionsfaktoren!$B$24:$B$498,"&lt;="&amp;'THG-Bilanz'!G$12,Emissionsfaktoren!$A$24:$A$498,'THG-Bilanz'!$D65,Emissionsfaktoren!$C$24:$C$498,'THG-Bilanz'!$E65),_xlfn.MINIFS(Emissionsfaktoren!$B$24:$B$498,Emissionsfaktoren!$A$24:$A$498,'THG-Bilanz'!$D65,Emissionsfaktoren!$C$24:$C$498,'THG-Bilanz'!$E65))</f>
        <v>0</v>
      </c>
      <c r="H65" s="338">
        <f>IF(_xlfn.MAXIFS(Emissionsfaktoren!$B$24:$B$498,Emissionsfaktoren!$B$24:$B$498,"&lt;="&amp;'THG-Bilanz'!H$12,Emissionsfaktoren!$A$24:$A$498,'THG-Bilanz'!$D65,Emissionsfaktoren!$C$24:$C$498,'THG-Bilanz'!$E65)&gt;0,_xlfn.MAXIFS(Emissionsfaktoren!$B$24:$B$498,Emissionsfaktoren!$B$24:$B$498,"&lt;="&amp;'THG-Bilanz'!H$12,Emissionsfaktoren!$A$24:$A$498,'THG-Bilanz'!$D65,Emissionsfaktoren!$C$24:$C$498,'THG-Bilanz'!$E65),_xlfn.MINIFS(Emissionsfaktoren!$B$24:$B$498,Emissionsfaktoren!$A$24:$A$498,'THG-Bilanz'!$D65,Emissionsfaktoren!$C$24:$C$498,'THG-Bilanz'!$E65))</f>
        <v>0</v>
      </c>
      <c r="I65" s="338">
        <f>IF(_xlfn.MAXIFS(Emissionsfaktoren!$B$24:$B$498,Emissionsfaktoren!$B$24:$B$498,"&lt;="&amp;'THG-Bilanz'!I$12,Emissionsfaktoren!$A$24:$A$498,'THG-Bilanz'!$D65,Emissionsfaktoren!$C$24:$C$498,'THG-Bilanz'!$E65)&gt;0,_xlfn.MAXIFS(Emissionsfaktoren!$B$24:$B$498,Emissionsfaktoren!$B$24:$B$498,"&lt;="&amp;'THG-Bilanz'!I$12,Emissionsfaktoren!$A$24:$A$498,'THG-Bilanz'!$D65,Emissionsfaktoren!$C$24:$C$498,'THG-Bilanz'!$E65),_xlfn.MINIFS(Emissionsfaktoren!$B$24:$B$498,Emissionsfaktoren!$A$24:$A$498,'THG-Bilanz'!$D65,Emissionsfaktoren!$C$24:$C$498,'THG-Bilanz'!$E65))</f>
        <v>0</v>
      </c>
      <c r="J65" s="338">
        <f>IF(_xlfn.MAXIFS(Emissionsfaktoren!$B$24:$B$498,Emissionsfaktoren!$B$24:$B$498,"&lt;="&amp;'THG-Bilanz'!J$12,Emissionsfaktoren!$A$24:$A$498,'THG-Bilanz'!$D65,Emissionsfaktoren!$C$24:$C$498,'THG-Bilanz'!$E65)&gt;0,_xlfn.MAXIFS(Emissionsfaktoren!$B$24:$B$498,Emissionsfaktoren!$B$24:$B$498,"&lt;="&amp;'THG-Bilanz'!J$12,Emissionsfaktoren!$A$24:$A$498,'THG-Bilanz'!$D65,Emissionsfaktoren!$C$24:$C$498,'THG-Bilanz'!$E65),_xlfn.MINIFS(Emissionsfaktoren!$B$24:$B$498,Emissionsfaktoren!$A$24:$A$498,'THG-Bilanz'!$D65,Emissionsfaktoren!$C$24:$C$498,'THG-Bilanz'!$E65))</f>
        <v>0</v>
      </c>
      <c r="K65" s="338">
        <f>IF(_xlfn.MAXIFS(Emissionsfaktoren!$B$24:$B$498,Emissionsfaktoren!$B$24:$B$498,"&lt;="&amp;'THG-Bilanz'!K$12,Emissionsfaktoren!$A$24:$A$498,'THG-Bilanz'!$D65,Emissionsfaktoren!$C$24:$C$498,'THG-Bilanz'!$E65)&gt;0,_xlfn.MAXIFS(Emissionsfaktoren!$B$24:$B$498,Emissionsfaktoren!$B$24:$B$498,"&lt;="&amp;'THG-Bilanz'!K$12,Emissionsfaktoren!$A$24:$A$498,'THG-Bilanz'!$D65,Emissionsfaktoren!$C$24:$C$498,'THG-Bilanz'!$E65),_xlfn.MINIFS(Emissionsfaktoren!$B$24:$B$498,Emissionsfaktoren!$A$24:$A$498,'THG-Bilanz'!$D65,Emissionsfaktoren!$C$24:$C$498,'THG-Bilanz'!$E65))</f>
        <v>0</v>
      </c>
      <c r="L65" s="283" t="str" cm="1">
        <f t="array" ref="L65">IF(F65=0,"",(IFERROR(VLOOKUP($D65&amp;F65&amp;$E65,CHOOSE({1,2},Emissionsfaktoren!$A$24:$A$498&amp;Emissionsfaktoren!$B$24:$B$498&amp;Emissionsfaktoren!$C$24:$C$498,Emissionsfaktoren!$E$24:$E$498),2,0),"")*Dienstreisen!D28))</f>
        <v/>
      </c>
      <c r="M65" s="283" t="str" cm="1">
        <f t="array" ref="M65">IF(G65=0,"",(IFERROR(VLOOKUP($D65&amp;G65&amp;$E65,CHOOSE({1,2},Emissionsfaktoren!$A$24:$A$498&amp;Emissionsfaktoren!$B$24:$B$498&amp;Emissionsfaktoren!$C$24:$C$498,Emissionsfaktoren!$E$24:$E$498),2,0),"")*Dienstreisen!E28))</f>
        <v/>
      </c>
      <c r="N65" s="283" t="str" cm="1">
        <f t="array" ref="N65">IF(H65=0,"",(IFERROR(VLOOKUP($D65&amp;H65&amp;$E65,CHOOSE({1,2},Emissionsfaktoren!$A$24:$A$498&amp;Emissionsfaktoren!$B$24:$B$498&amp;Emissionsfaktoren!$C$24:$C$498,Emissionsfaktoren!$E$24:$E$498),2,0),"")*Dienstreisen!F28))</f>
        <v/>
      </c>
      <c r="O65" s="283" t="str" cm="1">
        <f t="array" ref="O65">IF(I65=0,"",(IFERROR(VLOOKUP($D65&amp;I65&amp;$E65,CHOOSE({1,2},Emissionsfaktoren!$A$24:$A$498&amp;Emissionsfaktoren!$B$24:$B$498&amp;Emissionsfaktoren!$C$24:$C$498,Emissionsfaktoren!$E$24:$E$498),2,0),"")*Dienstreisen!G28))</f>
        <v/>
      </c>
      <c r="P65" s="283" t="str" cm="1">
        <f t="array" ref="P65">IF(J65=0,"",(IFERROR(VLOOKUP($D65&amp;J65&amp;$E65,CHOOSE({1,2},Emissionsfaktoren!$A$24:$A$498&amp;Emissionsfaktoren!$B$24:$B$498&amp;Emissionsfaktoren!$C$24:$C$498,Emissionsfaktoren!$E$24:$E$498),2,0),"")*Dienstreisen!H28))</f>
        <v/>
      </c>
      <c r="Q65" s="284" t="str" cm="1">
        <f t="array" ref="Q65">IF(K65=0,"",(IFERROR(VLOOKUP($D65&amp;K65&amp;$E65,CHOOSE({1,2},Emissionsfaktoren!$A$24:$A$498&amp;Emissionsfaktoren!$B$24:$B$498&amp;Emissionsfaktoren!$C$24:$C$498,Emissionsfaktoren!$E$24:$E$498),2,0),"")*Dienstreisen!I28))</f>
        <v/>
      </c>
      <c r="R65" s="82"/>
      <c r="S65" s="184"/>
    </row>
    <row r="66" spans="1:19" ht="19.25" customHeight="1" x14ac:dyDescent="0.25">
      <c r="A66" s="597"/>
      <c r="B66" s="592"/>
      <c r="C66" s="108" t="s">
        <v>271</v>
      </c>
      <c r="D66" s="257"/>
      <c r="E66" s="257" t="s">
        <v>262</v>
      </c>
      <c r="F66" s="338">
        <f>IF(_xlfn.MAXIFS(Emissionsfaktoren!$B$24:$B$498,Emissionsfaktoren!$B$24:$B$498,"&lt;="&amp;'THG-Bilanz'!F$12,Emissionsfaktoren!$A$24:$A$498,'THG-Bilanz'!$D66,Emissionsfaktoren!$C$24:$C$498,'THG-Bilanz'!$E66)&gt;0,_xlfn.MAXIFS(Emissionsfaktoren!$B$24:$B$498,Emissionsfaktoren!$B$24:$B$498,"&lt;="&amp;'THG-Bilanz'!F$12,Emissionsfaktoren!$A$24:$A$498,'THG-Bilanz'!$D66,Emissionsfaktoren!$C$24:$C$498,'THG-Bilanz'!$E66),_xlfn.MINIFS(Emissionsfaktoren!$B$24:$B$498,Emissionsfaktoren!$A$24:$A$498,'THG-Bilanz'!$D66,Emissionsfaktoren!$C$24:$C$498,'THG-Bilanz'!$E66))</f>
        <v>0</v>
      </c>
      <c r="G66" s="338">
        <f>IF(_xlfn.MAXIFS(Emissionsfaktoren!$B$24:$B$498,Emissionsfaktoren!$B$24:$B$498,"&lt;="&amp;'THG-Bilanz'!G$12,Emissionsfaktoren!$A$24:$A$498,'THG-Bilanz'!$D66,Emissionsfaktoren!$C$24:$C$498,'THG-Bilanz'!$E66)&gt;0,_xlfn.MAXIFS(Emissionsfaktoren!$B$24:$B$498,Emissionsfaktoren!$B$24:$B$498,"&lt;="&amp;'THG-Bilanz'!G$12,Emissionsfaktoren!$A$24:$A$498,'THG-Bilanz'!$D66,Emissionsfaktoren!$C$24:$C$498,'THG-Bilanz'!$E66),_xlfn.MINIFS(Emissionsfaktoren!$B$24:$B$498,Emissionsfaktoren!$A$24:$A$498,'THG-Bilanz'!$D66,Emissionsfaktoren!$C$24:$C$498,'THG-Bilanz'!$E66))</f>
        <v>0</v>
      </c>
      <c r="H66" s="338">
        <f>IF(_xlfn.MAXIFS(Emissionsfaktoren!$B$24:$B$498,Emissionsfaktoren!$B$24:$B$498,"&lt;="&amp;'THG-Bilanz'!H$12,Emissionsfaktoren!$A$24:$A$498,'THG-Bilanz'!$D66,Emissionsfaktoren!$C$24:$C$498,'THG-Bilanz'!$E66)&gt;0,_xlfn.MAXIFS(Emissionsfaktoren!$B$24:$B$498,Emissionsfaktoren!$B$24:$B$498,"&lt;="&amp;'THG-Bilanz'!H$12,Emissionsfaktoren!$A$24:$A$498,'THG-Bilanz'!$D66,Emissionsfaktoren!$C$24:$C$498,'THG-Bilanz'!$E66),_xlfn.MINIFS(Emissionsfaktoren!$B$24:$B$498,Emissionsfaktoren!$A$24:$A$498,'THG-Bilanz'!$D66,Emissionsfaktoren!$C$24:$C$498,'THG-Bilanz'!$E66))</f>
        <v>0</v>
      </c>
      <c r="I66" s="338">
        <f>IF(_xlfn.MAXIFS(Emissionsfaktoren!$B$24:$B$498,Emissionsfaktoren!$B$24:$B$498,"&lt;="&amp;'THG-Bilanz'!I$12,Emissionsfaktoren!$A$24:$A$498,'THG-Bilanz'!$D66,Emissionsfaktoren!$C$24:$C$498,'THG-Bilanz'!$E66)&gt;0,_xlfn.MAXIFS(Emissionsfaktoren!$B$24:$B$498,Emissionsfaktoren!$B$24:$B$498,"&lt;="&amp;'THG-Bilanz'!I$12,Emissionsfaktoren!$A$24:$A$498,'THG-Bilanz'!$D66,Emissionsfaktoren!$C$24:$C$498,'THG-Bilanz'!$E66),_xlfn.MINIFS(Emissionsfaktoren!$B$24:$B$498,Emissionsfaktoren!$A$24:$A$498,'THG-Bilanz'!$D66,Emissionsfaktoren!$C$24:$C$498,'THG-Bilanz'!$E66))</f>
        <v>0</v>
      </c>
      <c r="J66" s="338">
        <f>IF(_xlfn.MAXIFS(Emissionsfaktoren!$B$24:$B$498,Emissionsfaktoren!$B$24:$B$498,"&lt;="&amp;'THG-Bilanz'!J$12,Emissionsfaktoren!$A$24:$A$498,'THG-Bilanz'!$D66,Emissionsfaktoren!$C$24:$C$498,'THG-Bilanz'!$E66)&gt;0,_xlfn.MAXIFS(Emissionsfaktoren!$B$24:$B$498,Emissionsfaktoren!$B$24:$B$498,"&lt;="&amp;'THG-Bilanz'!J$12,Emissionsfaktoren!$A$24:$A$498,'THG-Bilanz'!$D66,Emissionsfaktoren!$C$24:$C$498,'THG-Bilanz'!$E66),_xlfn.MINIFS(Emissionsfaktoren!$B$24:$B$498,Emissionsfaktoren!$A$24:$A$498,'THG-Bilanz'!$D66,Emissionsfaktoren!$C$24:$C$498,'THG-Bilanz'!$E66))</f>
        <v>0</v>
      </c>
      <c r="K66" s="338">
        <f>IF(_xlfn.MAXIFS(Emissionsfaktoren!$B$24:$B$498,Emissionsfaktoren!$B$24:$B$498,"&lt;="&amp;'THG-Bilanz'!K$12,Emissionsfaktoren!$A$24:$A$498,'THG-Bilanz'!$D66,Emissionsfaktoren!$C$24:$C$498,'THG-Bilanz'!$E66)&gt;0,_xlfn.MAXIFS(Emissionsfaktoren!$B$24:$B$498,Emissionsfaktoren!$B$24:$B$498,"&lt;="&amp;'THG-Bilanz'!K$12,Emissionsfaktoren!$A$24:$A$498,'THG-Bilanz'!$D66,Emissionsfaktoren!$C$24:$C$498,'THG-Bilanz'!$E66),_xlfn.MINIFS(Emissionsfaktoren!$B$24:$B$498,Emissionsfaktoren!$A$24:$A$498,'THG-Bilanz'!$D66,Emissionsfaktoren!$C$24:$C$498,'THG-Bilanz'!$E66))</f>
        <v>0</v>
      </c>
      <c r="L66" s="283" t="str" cm="1">
        <f t="array" ref="L66">IF(F66=0,"",(IFERROR(VLOOKUP($D66&amp;F66&amp;$E66,CHOOSE({1,2},Emissionsfaktoren!$A$24:$A$498&amp;Emissionsfaktoren!$B$24:$B$498&amp;Emissionsfaktoren!$C$24:$C$498,Emissionsfaktoren!$E$24:$E$498),2,0),"")*Dienstreisen!D29))</f>
        <v/>
      </c>
      <c r="M66" s="283" t="str" cm="1">
        <f t="array" ref="M66">IF(G66=0,"",(IFERROR(VLOOKUP($D66&amp;G66&amp;$E66,CHOOSE({1,2},Emissionsfaktoren!$A$24:$A$498&amp;Emissionsfaktoren!$B$24:$B$498&amp;Emissionsfaktoren!$C$24:$C$498,Emissionsfaktoren!$E$24:$E$498),2,0),"")*Dienstreisen!E29))</f>
        <v/>
      </c>
      <c r="N66" s="283" t="str" cm="1">
        <f t="array" ref="N66">IF(H66=0,"",(IFERROR(VLOOKUP($D66&amp;H66&amp;$E66,CHOOSE({1,2},Emissionsfaktoren!$A$24:$A$498&amp;Emissionsfaktoren!$B$24:$B$498&amp;Emissionsfaktoren!$C$24:$C$498,Emissionsfaktoren!$E$24:$E$498),2,0),"")*Dienstreisen!F29))</f>
        <v/>
      </c>
      <c r="O66" s="283" t="str" cm="1">
        <f t="array" ref="O66">IF(I66=0,"",(IFERROR(VLOOKUP($D66&amp;I66&amp;$E66,CHOOSE({1,2},Emissionsfaktoren!$A$24:$A$498&amp;Emissionsfaktoren!$B$24:$B$498&amp;Emissionsfaktoren!$C$24:$C$498,Emissionsfaktoren!$E$24:$E$498),2,0),"")*Dienstreisen!G29))</f>
        <v/>
      </c>
      <c r="P66" s="283" t="str" cm="1">
        <f t="array" ref="P66">IF(J66=0,"",(IFERROR(VLOOKUP($D66&amp;J66&amp;$E66,CHOOSE({1,2},Emissionsfaktoren!$A$24:$A$498&amp;Emissionsfaktoren!$B$24:$B$498&amp;Emissionsfaktoren!$C$24:$C$498,Emissionsfaktoren!$E$24:$E$498),2,0),"")*Dienstreisen!H29))</f>
        <v/>
      </c>
      <c r="Q66" s="284" t="str" cm="1">
        <f t="array" ref="Q66">IF(K66=0,"",(IFERROR(VLOOKUP($D66&amp;K66&amp;$E66,CHOOSE({1,2},Emissionsfaktoren!$A$24:$A$498&amp;Emissionsfaktoren!$B$24:$B$498&amp;Emissionsfaktoren!$C$24:$C$498,Emissionsfaktoren!$E$24:$E$498),2,0),"")*Dienstreisen!I29))</f>
        <v/>
      </c>
      <c r="R66" s="82"/>
      <c r="S66" s="184"/>
    </row>
    <row r="67" spans="1:19" ht="30" x14ac:dyDescent="0.25">
      <c r="A67" s="597"/>
      <c r="B67" s="592"/>
      <c r="C67" s="108" t="s">
        <v>272</v>
      </c>
      <c r="D67" s="257"/>
      <c r="E67" s="257" t="s">
        <v>262</v>
      </c>
      <c r="F67" s="338">
        <f>IF(_xlfn.MAXIFS(Emissionsfaktoren!$B$24:$B$498,Emissionsfaktoren!$B$24:$B$498,"&lt;="&amp;'THG-Bilanz'!F$12,Emissionsfaktoren!$A$24:$A$498,'THG-Bilanz'!$D67,Emissionsfaktoren!$C$24:$C$498,'THG-Bilanz'!$E67)&gt;0,_xlfn.MAXIFS(Emissionsfaktoren!$B$24:$B$498,Emissionsfaktoren!$B$24:$B$498,"&lt;="&amp;'THG-Bilanz'!F$12,Emissionsfaktoren!$A$24:$A$498,'THG-Bilanz'!$D67,Emissionsfaktoren!$C$24:$C$498,'THG-Bilanz'!$E67),_xlfn.MINIFS(Emissionsfaktoren!$B$24:$B$498,Emissionsfaktoren!$A$24:$A$498,'THG-Bilanz'!$D67,Emissionsfaktoren!$C$24:$C$498,'THG-Bilanz'!$E67))</f>
        <v>0</v>
      </c>
      <c r="G67" s="338">
        <f>IF(_xlfn.MAXIFS(Emissionsfaktoren!$B$24:$B$498,Emissionsfaktoren!$B$24:$B$498,"&lt;="&amp;'THG-Bilanz'!G$12,Emissionsfaktoren!$A$24:$A$498,'THG-Bilanz'!$D67,Emissionsfaktoren!$C$24:$C$498,'THG-Bilanz'!$E67)&gt;0,_xlfn.MAXIFS(Emissionsfaktoren!$B$24:$B$498,Emissionsfaktoren!$B$24:$B$498,"&lt;="&amp;'THG-Bilanz'!G$12,Emissionsfaktoren!$A$24:$A$498,'THG-Bilanz'!$D67,Emissionsfaktoren!$C$24:$C$498,'THG-Bilanz'!$E67),_xlfn.MINIFS(Emissionsfaktoren!$B$24:$B$498,Emissionsfaktoren!$A$24:$A$498,'THG-Bilanz'!$D67,Emissionsfaktoren!$C$24:$C$498,'THG-Bilanz'!$E67))</f>
        <v>0</v>
      </c>
      <c r="H67" s="338">
        <f>IF(_xlfn.MAXIFS(Emissionsfaktoren!$B$24:$B$498,Emissionsfaktoren!$B$24:$B$498,"&lt;="&amp;'THG-Bilanz'!H$12,Emissionsfaktoren!$A$24:$A$498,'THG-Bilanz'!$D67,Emissionsfaktoren!$C$24:$C$498,'THG-Bilanz'!$E67)&gt;0,_xlfn.MAXIFS(Emissionsfaktoren!$B$24:$B$498,Emissionsfaktoren!$B$24:$B$498,"&lt;="&amp;'THG-Bilanz'!H$12,Emissionsfaktoren!$A$24:$A$498,'THG-Bilanz'!$D67,Emissionsfaktoren!$C$24:$C$498,'THG-Bilanz'!$E67),_xlfn.MINIFS(Emissionsfaktoren!$B$24:$B$498,Emissionsfaktoren!$A$24:$A$498,'THG-Bilanz'!$D67,Emissionsfaktoren!$C$24:$C$498,'THG-Bilanz'!$E67))</f>
        <v>0</v>
      </c>
      <c r="I67" s="338">
        <f>IF(_xlfn.MAXIFS(Emissionsfaktoren!$B$24:$B$498,Emissionsfaktoren!$B$24:$B$498,"&lt;="&amp;'THG-Bilanz'!I$12,Emissionsfaktoren!$A$24:$A$498,'THG-Bilanz'!$D67,Emissionsfaktoren!$C$24:$C$498,'THG-Bilanz'!$E67)&gt;0,_xlfn.MAXIFS(Emissionsfaktoren!$B$24:$B$498,Emissionsfaktoren!$B$24:$B$498,"&lt;="&amp;'THG-Bilanz'!I$12,Emissionsfaktoren!$A$24:$A$498,'THG-Bilanz'!$D67,Emissionsfaktoren!$C$24:$C$498,'THG-Bilanz'!$E67),_xlfn.MINIFS(Emissionsfaktoren!$B$24:$B$498,Emissionsfaktoren!$A$24:$A$498,'THG-Bilanz'!$D67,Emissionsfaktoren!$C$24:$C$498,'THG-Bilanz'!$E67))</f>
        <v>0</v>
      </c>
      <c r="J67" s="338">
        <f>IF(_xlfn.MAXIFS(Emissionsfaktoren!$B$24:$B$498,Emissionsfaktoren!$B$24:$B$498,"&lt;="&amp;'THG-Bilanz'!J$12,Emissionsfaktoren!$A$24:$A$498,'THG-Bilanz'!$D67,Emissionsfaktoren!$C$24:$C$498,'THG-Bilanz'!$E67)&gt;0,_xlfn.MAXIFS(Emissionsfaktoren!$B$24:$B$498,Emissionsfaktoren!$B$24:$B$498,"&lt;="&amp;'THG-Bilanz'!J$12,Emissionsfaktoren!$A$24:$A$498,'THG-Bilanz'!$D67,Emissionsfaktoren!$C$24:$C$498,'THG-Bilanz'!$E67),_xlfn.MINIFS(Emissionsfaktoren!$B$24:$B$498,Emissionsfaktoren!$A$24:$A$498,'THG-Bilanz'!$D67,Emissionsfaktoren!$C$24:$C$498,'THG-Bilanz'!$E67))</f>
        <v>0</v>
      </c>
      <c r="K67" s="338">
        <f>IF(_xlfn.MAXIFS(Emissionsfaktoren!$B$24:$B$498,Emissionsfaktoren!$B$24:$B$498,"&lt;="&amp;'THG-Bilanz'!K$12,Emissionsfaktoren!$A$24:$A$498,'THG-Bilanz'!$D67,Emissionsfaktoren!$C$24:$C$498,'THG-Bilanz'!$E67)&gt;0,_xlfn.MAXIFS(Emissionsfaktoren!$B$24:$B$498,Emissionsfaktoren!$B$24:$B$498,"&lt;="&amp;'THG-Bilanz'!K$12,Emissionsfaktoren!$A$24:$A$498,'THG-Bilanz'!$D67,Emissionsfaktoren!$C$24:$C$498,'THG-Bilanz'!$E67),_xlfn.MINIFS(Emissionsfaktoren!$B$24:$B$498,Emissionsfaktoren!$A$24:$A$498,'THG-Bilanz'!$D67,Emissionsfaktoren!$C$24:$C$498,'THG-Bilanz'!$E67))</f>
        <v>0</v>
      </c>
      <c r="L67" s="283" t="str" cm="1">
        <f t="array" ref="L67">IF(F67=0,"",(IFERROR(VLOOKUP($D67&amp;F67&amp;$E67,CHOOSE({1,2},Emissionsfaktoren!$A$24:$A$498&amp;Emissionsfaktoren!$B$24:$B$498&amp;Emissionsfaktoren!$C$24:$C$498,Emissionsfaktoren!$E$24:$E$498),2,0),"")*Dienstreisen!D30))</f>
        <v/>
      </c>
      <c r="M67" s="283" t="str" cm="1">
        <f t="array" ref="M67">IF(G67=0,"",(IFERROR(VLOOKUP($D67&amp;G67&amp;$E67,CHOOSE({1,2},Emissionsfaktoren!$A$24:$A$498&amp;Emissionsfaktoren!$B$24:$B$498&amp;Emissionsfaktoren!$C$24:$C$498,Emissionsfaktoren!$E$24:$E$498),2,0),"")*Dienstreisen!E30))</f>
        <v/>
      </c>
      <c r="N67" s="283" t="str" cm="1">
        <f t="array" ref="N67">IF(H67=0,"",(IFERROR(VLOOKUP($D67&amp;H67&amp;$E67,CHOOSE({1,2},Emissionsfaktoren!$A$24:$A$498&amp;Emissionsfaktoren!$B$24:$B$498&amp;Emissionsfaktoren!$C$24:$C$498,Emissionsfaktoren!$E$24:$E$498),2,0),"")*Dienstreisen!F30))</f>
        <v/>
      </c>
      <c r="O67" s="283" t="str" cm="1">
        <f t="array" ref="O67">IF(I67=0,"",(IFERROR(VLOOKUP($D67&amp;I67&amp;$E67,CHOOSE({1,2},Emissionsfaktoren!$A$24:$A$498&amp;Emissionsfaktoren!$B$24:$B$498&amp;Emissionsfaktoren!$C$24:$C$498,Emissionsfaktoren!$E$24:$E$498),2,0),"")*Dienstreisen!G30))</f>
        <v/>
      </c>
      <c r="P67" s="283" t="str" cm="1">
        <f t="array" ref="P67">IF(J67=0,"",(IFERROR(VLOOKUP($D67&amp;J67&amp;$E67,CHOOSE({1,2},Emissionsfaktoren!$A$24:$A$498&amp;Emissionsfaktoren!$B$24:$B$498&amp;Emissionsfaktoren!$C$24:$C$498,Emissionsfaktoren!$E$24:$E$498),2,0),"")*Dienstreisen!H30))</f>
        <v/>
      </c>
      <c r="Q67" s="284" t="str" cm="1">
        <f t="array" ref="Q67">IF(K67=0,"",(IFERROR(VLOOKUP($D67&amp;K67&amp;$E67,CHOOSE({1,2},Emissionsfaktoren!$A$24:$A$498&amp;Emissionsfaktoren!$B$24:$B$498&amp;Emissionsfaktoren!$C$24:$C$498,Emissionsfaktoren!$E$24:$E$498),2,0),"")*Dienstreisen!I30))</f>
        <v/>
      </c>
      <c r="S67" s="184"/>
    </row>
    <row r="68" spans="1:19" ht="30" x14ac:dyDescent="0.25">
      <c r="A68" s="597"/>
      <c r="B68" s="592"/>
      <c r="C68" s="108" t="s">
        <v>273</v>
      </c>
      <c r="D68" s="257"/>
      <c r="E68" s="257" t="s">
        <v>262</v>
      </c>
      <c r="F68" s="338">
        <f>IF(_xlfn.MAXIFS(Emissionsfaktoren!$B$24:$B$498,Emissionsfaktoren!$B$24:$B$498,"&lt;="&amp;'THG-Bilanz'!F$12,Emissionsfaktoren!$A$24:$A$498,'THG-Bilanz'!$D68,Emissionsfaktoren!$C$24:$C$498,'THG-Bilanz'!$E68)&gt;0,_xlfn.MAXIFS(Emissionsfaktoren!$B$24:$B$498,Emissionsfaktoren!$B$24:$B$498,"&lt;="&amp;'THG-Bilanz'!F$12,Emissionsfaktoren!$A$24:$A$498,'THG-Bilanz'!$D68,Emissionsfaktoren!$C$24:$C$498,'THG-Bilanz'!$E68),_xlfn.MINIFS(Emissionsfaktoren!$B$24:$B$498,Emissionsfaktoren!$A$24:$A$498,'THG-Bilanz'!$D68,Emissionsfaktoren!$C$24:$C$498,'THG-Bilanz'!$E68))</f>
        <v>0</v>
      </c>
      <c r="G68" s="338">
        <f>IF(_xlfn.MAXIFS(Emissionsfaktoren!$B$24:$B$498,Emissionsfaktoren!$B$24:$B$498,"&lt;="&amp;'THG-Bilanz'!G$12,Emissionsfaktoren!$A$24:$A$498,'THG-Bilanz'!$D68,Emissionsfaktoren!$C$24:$C$498,'THG-Bilanz'!$E68)&gt;0,_xlfn.MAXIFS(Emissionsfaktoren!$B$24:$B$498,Emissionsfaktoren!$B$24:$B$498,"&lt;="&amp;'THG-Bilanz'!G$12,Emissionsfaktoren!$A$24:$A$498,'THG-Bilanz'!$D68,Emissionsfaktoren!$C$24:$C$498,'THG-Bilanz'!$E68),_xlfn.MINIFS(Emissionsfaktoren!$B$24:$B$498,Emissionsfaktoren!$A$24:$A$498,'THG-Bilanz'!$D68,Emissionsfaktoren!$C$24:$C$498,'THG-Bilanz'!$E68))</f>
        <v>0</v>
      </c>
      <c r="H68" s="338">
        <f>IF(_xlfn.MAXIFS(Emissionsfaktoren!$B$24:$B$498,Emissionsfaktoren!$B$24:$B$498,"&lt;="&amp;'THG-Bilanz'!H$12,Emissionsfaktoren!$A$24:$A$498,'THG-Bilanz'!$D68,Emissionsfaktoren!$C$24:$C$498,'THG-Bilanz'!$E68)&gt;0,_xlfn.MAXIFS(Emissionsfaktoren!$B$24:$B$498,Emissionsfaktoren!$B$24:$B$498,"&lt;="&amp;'THG-Bilanz'!H$12,Emissionsfaktoren!$A$24:$A$498,'THG-Bilanz'!$D68,Emissionsfaktoren!$C$24:$C$498,'THG-Bilanz'!$E68),_xlfn.MINIFS(Emissionsfaktoren!$B$24:$B$498,Emissionsfaktoren!$A$24:$A$498,'THG-Bilanz'!$D68,Emissionsfaktoren!$C$24:$C$498,'THG-Bilanz'!$E68))</f>
        <v>0</v>
      </c>
      <c r="I68" s="338">
        <f>IF(_xlfn.MAXIFS(Emissionsfaktoren!$B$24:$B$498,Emissionsfaktoren!$B$24:$B$498,"&lt;="&amp;'THG-Bilanz'!I$12,Emissionsfaktoren!$A$24:$A$498,'THG-Bilanz'!$D68,Emissionsfaktoren!$C$24:$C$498,'THG-Bilanz'!$E68)&gt;0,_xlfn.MAXIFS(Emissionsfaktoren!$B$24:$B$498,Emissionsfaktoren!$B$24:$B$498,"&lt;="&amp;'THG-Bilanz'!I$12,Emissionsfaktoren!$A$24:$A$498,'THG-Bilanz'!$D68,Emissionsfaktoren!$C$24:$C$498,'THG-Bilanz'!$E68),_xlfn.MINIFS(Emissionsfaktoren!$B$24:$B$498,Emissionsfaktoren!$A$24:$A$498,'THG-Bilanz'!$D68,Emissionsfaktoren!$C$24:$C$498,'THG-Bilanz'!$E68))</f>
        <v>0</v>
      </c>
      <c r="J68" s="338">
        <f>IF(_xlfn.MAXIFS(Emissionsfaktoren!$B$24:$B$498,Emissionsfaktoren!$B$24:$B$498,"&lt;="&amp;'THG-Bilanz'!J$12,Emissionsfaktoren!$A$24:$A$498,'THG-Bilanz'!$D68,Emissionsfaktoren!$C$24:$C$498,'THG-Bilanz'!$E68)&gt;0,_xlfn.MAXIFS(Emissionsfaktoren!$B$24:$B$498,Emissionsfaktoren!$B$24:$B$498,"&lt;="&amp;'THG-Bilanz'!J$12,Emissionsfaktoren!$A$24:$A$498,'THG-Bilanz'!$D68,Emissionsfaktoren!$C$24:$C$498,'THG-Bilanz'!$E68),_xlfn.MINIFS(Emissionsfaktoren!$B$24:$B$498,Emissionsfaktoren!$A$24:$A$498,'THG-Bilanz'!$D68,Emissionsfaktoren!$C$24:$C$498,'THG-Bilanz'!$E68))</f>
        <v>0</v>
      </c>
      <c r="K68" s="338">
        <f>IF(_xlfn.MAXIFS(Emissionsfaktoren!$B$24:$B$498,Emissionsfaktoren!$B$24:$B$498,"&lt;="&amp;'THG-Bilanz'!K$12,Emissionsfaktoren!$A$24:$A$498,'THG-Bilanz'!$D68,Emissionsfaktoren!$C$24:$C$498,'THG-Bilanz'!$E68)&gt;0,_xlfn.MAXIFS(Emissionsfaktoren!$B$24:$B$498,Emissionsfaktoren!$B$24:$B$498,"&lt;="&amp;'THG-Bilanz'!K$12,Emissionsfaktoren!$A$24:$A$498,'THG-Bilanz'!$D68,Emissionsfaktoren!$C$24:$C$498,'THG-Bilanz'!$E68),_xlfn.MINIFS(Emissionsfaktoren!$B$24:$B$498,Emissionsfaktoren!$A$24:$A$498,'THG-Bilanz'!$D68,Emissionsfaktoren!$C$24:$C$498,'THG-Bilanz'!$E68))</f>
        <v>0</v>
      </c>
      <c r="L68" s="283" t="str" cm="1">
        <f t="array" ref="L68">IF(F68=0,"",(IFERROR(VLOOKUP($D68&amp;F68&amp;$E68,CHOOSE({1,2},Emissionsfaktoren!$A$24:$A$498&amp;Emissionsfaktoren!$B$24:$B$498&amp;Emissionsfaktoren!$C$24:$C$498,Emissionsfaktoren!$E$24:$E$498),2,0),"")*Dienstreisen!D31))</f>
        <v/>
      </c>
      <c r="M68" s="283" t="str" cm="1">
        <f t="array" ref="M68">IF(G68=0,"",(IFERROR(VLOOKUP($D68&amp;G68&amp;$E68,CHOOSE({1,2},Emissionsfaktoren!$A$24:$A$498&amp;Emissionsfaktoren!$B$24:$B$498&amp;Emissionsfaktoren!$C$24:$C$498,Emissionsfaktoren!$E$24:$E$498),2,0),"")*Dienstreisen!E31))</f>
        <v/>
      </c>
      <c r="N68" s="283" t="str" cm="1">
        <f t="array" ref="N68">IF(H68=0,"",(IFERROR(VLOOKUP($D68&amp;H68&amp;$E68,CHOOSE({1,2},Emissionsfaktoren!$A$24:$A$498&amp;Emissionsfaktoren!$B$24:$B$498&amp;Emissionsfaktoren!$C$24:$C$498,Emissionsfaktoren!$E$24:$E$498),2,0),"")*Dienstreisen!F31))</f>
        <v/>
      </c>
      <c r="O68" s="283" t="str" cm="1">
        <f t="array" ref="O68">IF(I68=0,"",(IFERROR(VLOOKUP($D68&amp;I68&amp;$E68,CHOOSE({1,2},Emissionsfaktoren!$A$24:$A$498&amp;Emissionsfaktoren!$B$24:$B$498&amp;Emissionsfaktoren!$C$24:$C$498,Emissionsfaktoren!$E$24:$E$498),2,0),"")*Dienstreisen!G31))</f>
        <v/>
      </c>
      <c r="P68" s="283" t="str" cm="1">
        <f t="array" ref="P68">IF(J68=0,"",(IFERROR(VLOOKUP($D68&amp;J68&amp;$E68,CHOOSE({1,2},Emissionsfaktoren!$A$24:$A$498&amp;Emissionsfaktoren!$B$24:$B$498&amp;Emissionsfaktoren!$C$24:$C$498,Emissionsfaktoren!$E$24:$E$498),2,0),"")*Dienstreisen!H31))</f>
        <v/>
      </c>
      <c r="Q68" s="284" t="str" cm="1">
        <f t="array" ref="Q68">IF(K68=0,"",(IFERROR(VLOOKUP($D68&amp;K68&amp;$E68,CHOOSE({1,2},Emissionsfaktoren!$A$24:$A$498&amp;Emissionsfaktoren!$B$24:$B$498&amp;Emissionsfaktoren!$C$24:$C$498,Emissionsfaktoren!$E$24:$E$498),2,0),"")*Dienstreisen!I31))</f>
        <v/>
      </c>
      <c r="S68" s="184"/>
    </row>
    <row r="69" spans="1:19" ht="22.25" customHeight="1" thickBot="1" x14ac:dyDescent="0.3">
      <c r="A69" s="597"/>
      <c r="B69" s="592"/>
      <c r="C69" s="249" t="s">
        <v>182</v>
      </c>
      <c r="D69" s="246"/>
      <c r="E69" s="246" t="s">
        <v>262</v>
      </c>
      <c r="F69" s="341">
        <f>IF(_xlfn.MAXIFS(Emissionsfaktoren!$B$24:$B$498,Emissionsfaktoren!$B$24:$B$498,"&lt;="&amp;'THG-Bilanz'!F$12,Emissionsfaktoren!$A$24:$A$498,'THG-Bilanz'!$D69,Emissionsfaktoren!$C$24:$C$498,'THG-Bilanz'!$E69)&gt;0,_xlfn.MAXIFS(Emissionsfaktoren!$B$24:$B$498,Emissionsfaktoren!$B$24:$B$498,"&lt;="&amp;'THG-Bilanz'!F$12,Emissionsfaktoren!$A$24:$A$498,'THG-Bilanz'!$D69,Emissionsfaktoren!$C$24:$C$498,'THG-Bilanz'!$E69),_xlfn.MINIFS(Emissionsfaktoren!$B$24:$B$498,Emissionsfaktoren!$A$24:$A$498,'THG-Bilanz'!$D69,Emissionsfaktoren!$C$24:$C$498,'THG-Bilanz'!$E69))</f>
        <v>0</v>
      </c>
      <c r="G69" s="341">
        <f>IF(_xlfn.MAXIFS(Emissionsfaktoren!$B$24:$B$498,Emissionsfaktoren!$B$24:$B$498,"&lt;="&amp;'THG-Bilanz'!G$12,Emissionsfaktoren!$A$24:$A$498,'THG-Bilanz'!$D69,Emissionsfaktoren!$C$24:$C$498,'THG-Bilanz'!$E69)&gt;0,_xlfn.MAXIFS(Emissionsfaktoren!$B$24:$B$498,Emissionsfaktoren!$B$24:$B$498,"&lt;="&amp;'THG-Bilanz'!G$12,Emissionsfaktoren!$A$24:$A$498,'THG-Bilanz'!$D69,Emissionsfaktoren!$C$24:$C$498,'THG-Bilanz'!$E69),_xlfn.MINIFS(Emissionsfaktoren!$B$24:$B$498,Emissionsfaktoren!$A$24:$A$498,'THG-Bilanz'!$D69,Emissionsfaktoren!$C$24:$C$498,'THG-Bilanz'!$E69))</f>
        <v>0</v>
      </c>
      <c r="H69" s="341">
        <f>IF(_xlfn.MAXIFS(Emissionsfaktoren!$B$24:$B$498,Emissionsfaktoren!$B$24:$B$498,"&lt;="&amp;'THG-Bilanz'!H$12,Emissionsfaktoren!$A$24:$A$498,'THG-Bilanz'!$D69,Emissionsfaktoren!$C$24:$C$498,'THG-Bilanz'!$E69)&gt;0,_xlfn.MAXIFS(Emissionsfaktoren!$B$24:$B$498,Emissionsfaktoren!$B$24:$B$498,"&lt;="&amp;'THG-Bilanz'!H$12,Emissionsfaktoren!$A$24:$A$498,'THG-Bilanz'!$D69,Emissionsfaktoren!$C$24:$C$498,'THG-Bilanz'!$E69),_xlfn.MINIFS(Emissionsfaktoren!$B$24:$B$498,Emissionsfaktoren!$A$24:$A$498,'THG-Bilanz'!$D69,Emissionsfaktoren!$C$24:$C$498,'THG-Bilanz'!$E69))</f>
        <v>0</v>
      </c>
      <c r="I69" s="341">
        <f>IF(_xlfn.MAXIFS(Emissionsfaktoren!$B$24:$B$498,Emissionsfaktoren!$B$24:$B$498,"&lt;="&amp;'THG-Bilanz'!I$12,Emissionsfaktoren!$A$24:$A$498,'THG-Bilanz'!$D69,Emissionsfaktoren!$C$24:$C$498,'THG-Bilanz'!$E69)&gt;0,_xlfn.MAXIFS(Emissionsfaktoren!$B$24:$B$498,Emissionsfaktoren!$B$24:$B$498,"&lt;="&amp;'THG-Bilanz'!I$12,Emissionsfaktoren!$A$24:$A$498,'THG-Bilanz'!$D69,Emissionsfaktoren!$C$24:$C$498,'THG-Bilanz'!$E69),_xlfn.MINIFS(Emissionsfaktoren!$B$24:$B$498,Emissionsfaktoren!$A$24:$A$498,'THG-Bilanz'!$D69,Emissionsfaktoren!$C$24:$C$498,'THG-Bilanz'!$E69))</f>
        <v>0</v>
      </c>
      <c r="J69" s="341">
        <f>IF(_xlfn.MAXIFS(Emissionsfaktoren!$B$24:$B$498,Emissionsfaktoren!$B$24:$B$498,"&lt;="&amp;'THG-Bilanz'!J$12,Emissionsfaktoren!$A$24:$A$498,'THG-Bilanz'!$D69,Emissionsfaktoren!$C$24:$C$498,'THG-Bilanz'!$E69)&gt;0,_xlfn.MAXIFS(Emissionsfaktoren!$B$24:$B$498,Emissionsfaktoren!$B$24:$B$498,"&lt;="&amp;'THG-Bilanz'!J$12,Emissionsfaktoren!$A$24:$A$498,'THG-Bilanz'!$D69,Emissionsfaktoren!$C$24:$C$498,'THG-Bilanz'!$E69),_xlfn.MINIFS(Emissionsfaktoren!$B$24:$B$498,Emissionsfaktoren!$A$24:$A$498,'THG-Bilanz'!$D69,Emissionsfaktoren!$C$24:$C$498,'THG-Bilanz'!$E69))</f>
        <v>0</v>
      </c>
      <c r="K69" s="341">
        <f>IF(_xlfn.MAXIFS(Emissionsfaktoren!$B$24:$B$498,Emissionsfaktoren!$B$24:$B$498,"&lt;="&amp;'THG-Bilanz'!K$12,Emissionsfaktoren!$A$24:$A$498,'THG-Bilanz'!$D69,Emissionsfaktoren!$C$24:$C$498,'THG-Bilanz'!$E69)&gt;0,_xlfn.MAXIFS(Emissionsfaktoren!$B$24:$B$498,Emissionsfaktoren!$B$24:$B$498,"&lt;="&amp;'THG-Bilanz'!K$12,Emissionsfaktoren!$A$24:$A$498,'THG-Bilanz'!$D69,Emissionsfaktoren!$C$24:$C$498,'THG-Bilanz'!$E69),_xlfn.MINIFS(Emissionsfaktoren!$B$24:$B$498,Emissionsfaktoren!$A$24:$A$498,'THG-Bilanz'!$D69,Emissionsfaktoren!$C$24:$C$498,'THG-Bilanz'!$E69))</f>
        <v>0</v>
      </c>
      <c r="L69" s="285" t="str" cm="1">
        <f t="array" ref="L69">IF(F69=0,"",(IFERROR(VLOOKUP($D69&amp;F69&amp;$E69,CHOOSE({1,2},Emissionsfaktoren!$A$24:$A$498&amp;Emissionsfaktoren!$B$24:$B$498&amp;Emissionsfaktoren!$C$24:$C$498,Emissionsfaktoren!$E$24:$E$498),2,0),"")*Dienstreisen!D32))</f>
        <v/>
      </c>
      <c r="M69" s="285" t="str" cm="1">
        <f t="array" ref="M69">IF(G69=0,"",(IFERROR(VLOOKUP($D69&amp;G69&amp;$E69,CHOOSE({1,2},Emissionsfaktoren!$A$24:$A$498&amp;Emissionsfaktoren!$B$24:$B$498&amp;Emissionsfaktoren!$C$24:$C$498,Emissionsfaktoren!$E$24:$E$498),2,0),"")*Dienstreisen!E32))</f>
        <v/>
      </c>
      <c r="N69" s="285" t="str" cm="1">
        <f t="array" ref="N69">IF(H69=0,"",(IFERROR(VLOOKUP($D69&amp;H69&amp;$E69,CHOOSE({1,2},Emissionsfaktoren!$A$24:$A$498&amp;Emissionsfaktoren!$B$24:$B$498&amp;Emissionsfaktoren!$C$24:$C$498,Emissionsfaktoren!$E$24:$E$498),2,0),"")*Dienstreisen!F32))</f>
        <v/>
      </c>
      <c r="O69" s="285" t="str" cm="1">
        <f t="array" ref="O69">IF(I69=0,"",(IFERROR(VLOOKUP($D69&amp;I69&amp;$E69,CHOOSE({1,2},Emissionsfaktoren!$A$24:$A$498&amp;Emissionsfaktoren!$B$24:$B$498&amp;Emissionsfaktoren!$C$24:$C$498,Emissionsfaktoren!$E$24:$E$498),2,0),"")*Dienstreisen!G32))</f>
        <v/>
      </c>
      <c r="P69" s="285" t="str" cm="1">
        <f t="array" ref="P69">IF(J69=0,"",(IFERROR(VLOOKUP($D69&amp;J69&amp;$E69,CHOOSE({1,2},Emissionsfaktoren!$A$24:$A$498&amp;Emissionsfaktoren!$B$24:$B$498&amp;Emissionsfaktoren!$C$24:$C$498,Emissionsfaktoren!$E$24:$E$498),2,0),"")*Dienstreisen!H32))</f>
        <v/>
      </c>
      <c r="Q69" s="286" t="str" cm="1">
        <f t="array" ref="Q69">IF(K69=0,"",(IFERROR(VLOOKUP($D69&amp;K69&amp;$E69,CHOOSE({1,2},Emissionsfaktoren!$A$24:$A$498&amp;Emissionsfaktoren!$B$24:$B$498&amp;Emissionsfaktoren!$C$24:$C$498,Emissionsfaktoren!$E$24:$E$498),2,0),"")*Dienstreisen!I32))</f>
        <v/>
      </c>
      <c r="S69" s="184"/>
    </row>
    <row r="70" spans="1:19" ht="19.25" customHeight="1" x14ac:dyDescent="0.25">
      <c r="A70" s="597"/>
      <c r="B70" s="575" t="s">
        <v>235</v>
      </c>
      <c r="C70" s="176" t="s">
        <v>300</v>
      </c>
      <c r="D70" s="176"/>
      <c r="E70" s="176" t="s">
        <v>262</v>
      </c>
      <c r="F70" s="337">
        <f>IF(_xlfn.MAXIFS(Emissionsfaktoren!$B$24:$B$498,Emissionsfaktoren!$B$24:$B$498,"&lt;="&amp;'THG-Bilanz'!F$12,Emissionsfaktoren!$A$24:$A$498,'THG-Bilanz'!$D70,Emissionsfaktoren!$C$24:$C$498,'THG-Bilanz'!$E70)&gt;0,_xlfn.MAXIFS(Emissionsfaktoren!$B$24:$B$498,Emissionsfaktoren!$B$24:$B$498,"&lt;="&amp;'THG-Bilanz'!F$12,Emissionsfaktoren!$A$24:$A$498,'THG-Bilanz'!$D70,Emissionsfaktoren!$C$24:$C$498,'THG-Bilanz'!$E70),_xlfn.MINIFS(Emissionsfaktoren!$B$24:$B$498,Emissionsfaktoren!$A$24:$A$498,'THG-Bilanz'!$D70,Emissionsfaktoren!$C$24:$C$498,'THG-Bilanz'!$E70))</f>
        <v>0</v>
      </c>
      <c r="G70" s="337">
        <f>IF(_xlfn.MAXIFS(Emissionsfaktoren!$B$24:$B$498,Emissionsfaktoren!$B$24:$B$498,"&lt;="&amp;'THG-Bilanz'!G$12,Emissionsfaktoren!$A$24:$A$498,'THG-Bilanz'!$D70,Emissionsfaktoren!$C$24:$C$498,'THG-Bilanz'!$E70)&gt;0,_xlfn.MAXIFS(Emissionsfaktoren!$B$24:$B$498,Emissionsfaktoren!$B$24:$B$498,"&lt;="&amp;'THG-Bilanz'!G$12,Emissionsfaktoren!$A$24:$A$498,'THG-Bilanz'!$D70,Emissionsfaktoren!$C$24:$C$498,'THG-Bilanz'!$E70),_xlfn.MINIFS(Emissionsfaktoren!$B$24:$B$498,Emissionsfaktoren!$A$24:$A$498,'THG-Bilanz'!$D70,Emissionsfaktoren!$C$24:$C$498,'THG-Bilanz'!$E70))</f>
        <v>0</v>
      </c>
      <c r="H70" s="337">
        <f>IF(_xlfn.MAXIFS(Emissionsfaktoren!$B$24:$B$498,Emissionsfaktoren!$B$24:$B$498,"&lt;="&amp;'THG-Bilanz'!H$12,Emissionsfaktoren!$A$24:$A$498,'THG-Bilanz'!$D70,Emissionsfaktoren!$C$24:$C$498,'THG-Bilanz'!$E70)&gt;0,_xlfn.MAXIFS(Emissionsfaktoren!$B$24:$B$498,Emissionsfaktoren!$B$24:$B$498,"&lt;="&amp;'THG-Bilanz'!H$12,Emissionsfaktoren!$A$24:$A$498,'THG-Bilanz'!$D70,Emissionsfaktoren!$C$24:$C$498,'THG-Bilanz'!$E70),_xlfn.MINIFS(Emissionsfaktoren!$B$24:$B$498,Emissionsfaktoren!$A$24:$A$498,'THG-Bilanz'!$D70,Emissionsfaktoren!$C$24:$C$498,'THG-Bilanz'!$E70))</f>
        <v>0</v>
      </c>
      <c r="I70" s="337">
        <f>IF(_xlfn.MAXIFS(Emissionsfaktoren!$B$24:$B$498,Emissionsfaktoren!$B$24:$B$498,"&lt;="&amp;'THG-Bilanz'!I$12,Emissionsfaktoren!$A$24:$A$498,'THG-Bilanz'!$D70,Emissionsfaktoren!$C$24:$C$498,'THG-Bilanz'!$E70)&gt;0,_xlfn.MAXIFS(Emissionsfaktoren!$B$24:$B$498,Emissionsfaktoren!$B$24:$B$498,"&lt;="&amp;'THG-Bilanz'!I$12,Emissionsfaktoren!$A$24:$A$498,'THG-Bilanz'!$D70,Emissionsfaktoren!$C$24:$C$498,'THG-Bilanz'!$E70),_xlfn.MINIFS(Emissionsfaktoren!$B$24:$B$498,Emissionsfaktoren!$A$24:$A$498,'THG-Bilanz'!$D70,Emissionsfaktoren!$C$24:$C$498,'THG-Bilanz'!$E70))</f>
        <v>0</v>
      </c>
      <c r="J70" s="337">
        <f>IF(_xlfn.MAXIFS(Emissionsfaktoren!$B$24:$B$498,Emissionsfaktoren!$B$24:$B$498,"&lt;="&amp;'THG-Bilanz'!J$12,Emissionsfaktoren!$A$24:$A$498,'THG-Bilanz'!$D70,Emissionsfaktoren!$C$24:$C$498,'THG-Bilanz'!$E70)&gt;0,_xlfn.MAXIFS(Emissionsfaktoren!$B$24:$B$498,Emissionsfaktoren!$B$24:$B$498,"&lt;="&amp;'THG-Bilanz'!J$12,Emissionsfaktoren!$A$24:$A$498,'THG-Bilanz'!$D70,Emissionsfaktoren!$C$24:$C$498,'THG-Bilanz'!$E70),_xlfn.MINIFS(Emissionsfaktoren!$B$24:$B$498,Emissionsfaktoren!$A$24:$A$498,'THG-Bilanz'!$D70,Emissionsfaktoren!$C$24:$C$498,'THG-Bilanz'!$E70))</f>
        <v>0</v>
      </c>
      <c r="K70" s="337">
        <f>IF(_xlfn.MAXIFS(Emissionsfaktoren!$B$24:$B$498,Emissionsfaktoren!$B$24:$B$498,"&lt;="&amp;'THG-Bilanz'!K$12,Emissionsfaktoren!$A$24:$A$498,'THG-Bilanz'!$D70,Emissionsfaktoren!$C$24:$C$498,'THG-Bilanz'!$E70)&gt;0,_xlfn.MAXIFS(Emissionsfaktoren!$B$24:$B$498,Emissionsfaktoren!$B$24:$B$498,"&lt;="&amp;'THG-Bilanz'!K$12,Emissionsfaktoren!$A$24:$A$498,'THG-Bilanz'!$D70,Emissionsfaktoren!$C$24:$C$498,'THG-Bilanz'!$E70),_xlfn.MINIFS(Emissionsfaktoren!$B$24:$B$498,Emissionsfaktoren!$A$24:$A$498,'THG-Bilanz'!$D70,Emissionsfaktoren!$C$24:$C$498,'THG-Bilanz'!$E70))</f>
        <v>0</v>
      </c>
      <c r="L70" s="281" t="str" cm="1">
        <f t="array" ref="L70">IF(F70=0,"",(IFERROR(VLOOKUP($D70&amp;F70&amp;$E70,CHOOSE({1,2},Emissionsfaktoren!$A$24:$A$498&amp;Emissionsfaktoren!$B$24:$B$498&amp;Emissionsfaktoren!$C$24:$C$498,Emissionsfaktoren!$E$24:$E$498),2,0),"")*'Anreise Mitarbeitende'!D28))</f>
        <v/>
      </c>
      <c r="M70" s="281" t="str" cm="1">
        <f t="array" ref="M70">IF(G70=0,"",(IFERROR(VLOOKUP($D70&amp;G70&amp;$E70,CHOOSE({1,2},Emissionsfaktoren!$A$24:$A$498&amp;Emissionsfaktoren!$B$24:$B$498&amp;Emissionsfaktoren!$C$24:$C$498,Emissionsfaktoren!$E$24:$E$498),2,0),"")*'Anreise Mitarbeitende'!F28))</f>
        <v/>
      </c>
      <c r="N70" s="281" t="str" cm="1">
        <f t="array" ref="N70">IF(H70=0,"",(IFERROR(VLOOKUP($D70&amp;H70&amp;$E70,CHOOSE({1,2},Emissionsfaktoren!$A$24:$A$498&amp;Emissionsfaktoren!$B$24:$B$498&amp;Emissionsfaktoren!$C$24:$C$498,Emissionsfaktoren!$E$24:$E$498),2,0),"")*'Anreise Mitarbeitende'!G28))</f>
        <v/>
      </c>
      <c r="O70" s="281" t="str" cm="1">
        <f t="array" ref="O70">IF(I70=0,"",(IFERROR(VLOOKUP($D70&amp;I70&amp;$E70,CHOOSE({1,2},Emissionsfaktoren!$A$24:$A$498&amp;Emissionsfaktoren!$B$24:$B$498&amp;Emissionsfaktoren!$C$24:$C$498,Emissionsfaktoren!$E$24:$E$498),2,0),"")*'Anreise Mitarbeitende'!J28))</f>
        <v/>
      </c>
      <c r="P70" s="281" t="str" cm="1">
        <f t="array" ref="P70">IF(J70=0,"",(IFERROR(VLOOKUP($D70&amp;J70&amp;$E70,CHOOSE({1,2},Emissionsfaktoren!$A$24:$A$498&amp;Emissionsfaktoren!$B$24:$B$498&amp;Emissionsfaktoren!$C$24:$C$498,Emissionsfaktoren!$E$24:$E$498),2,0),"")*'Anreise Mitarbeitende'!L28))</f>
        <v/>
      </c>
      <c r="Q70" s="282" t="str" cm="1">
        <f t="array" ref="Q70">IF(K70=0,"",(IFERROR(VLOOKUP($D70&amp;K70&amp;$E70,CHOOSE({1,2},Emissionsfaktoren!$A$24:$A$498&amp;Emissionsfaktoren!$B$24:$B$498&amp;Emissionsfaktoren!$C$24:$C$498,Emissionsfaktoren!$E$24:$E$498),2,0),"")*'Anreise Mitarbeitende'!N28))</f>
        <v/>
      </c>
      <c r="S70" s="184"/>
    </row>
    <row r="71" spans="1:19" ht="19.25" customHeight="1" x14ac:dyDescent="0.25">
      <c r="A71" s="597"/>
      <c r="B71" s="576"/>
      <c r="C71" s="108" t="s">
        <v>299</v>
      </c>
      <c r="D71" s="108"/>
      <c r="E71" s="108" t="s">
        <v>262</v>
      </c>
      <c r="F71" s="339">
        <f>IF(_xlfn.MAXIFS(Emissionsfaktoren!$B$24:$B$498,Emissionsfaktoren!$B$24:$B$498,"&lt;="&amp;'THG-Bilanz'!F$12,Emissionsfaktoren!$A$24:$A$498,'THG-Bilanz'!$D71,Emissionsfaktoren!$C$24:$C$498,'THG-Bilanz'!$E71)&gt;0,_xlfn.MAXIFS(Emissionsfaktoren!$B$24:$B$498,Emissionsfaktoren!$B$24:$B$498,"&lt;="&amp;'THG-Bilanz'!F$12,Emissionsfaktoren!$A$24:$A$498,'THG-Bilanz'!$D71,Emissionsfaktoren!$C$24:$C$498,'THG-Bilanz'!$E71),_xlfn.MINIFS(Emissionsfaktoren!$B$24:$B$498,Emissionsfaktoren!$A$24:$A$498,'THG-Bilanz'!$D71,Emissionsfaktoren!$C$24:$C$498,'THG-Bilanz'!$E71))</f>
        <v>0</v>
      </c>
      <c r="G71" s="339">
        <f>IF(_xlfn.MAXIFS(Emissionsfaktoren!$B$24:$B$498,Emissionsfaktoren!$B$24:$B$498,"&lt;="&amp;'THG-Bilanz'!G$12,Emissionsfaktoren!$A$24:$A$498,'THG-Bilanz'!$D71,Emissionsfaktoren!$C$24:$C$498,'THG-Bilanz'!$E71)&gt;0,_xlfn.MAXIFS(Emissionsfaktoren!$B$24:$B$498,Emissionsfaktoren!$B$24:$B$498,"&lt;="&amp;'THG-Bilanz'!G$12,Emissionsfaktoren!$A$24:$A$498,'THG-Bilanz'!$D71,Emissionsfaktoren!$C$24:$C$498,'THG-Bilanz'!$E71),_xlfn.MINIFS(Emissionsfaktoren!$B$24:$B$498,Emissionsfaktoren!$A$24:$A$498,'THG-Bilanz'!$D71,Emissionsfaktoren!$C$24:$C$498,'THG-Bilanz'!$E71))</f>
        <v>0</v>
      </c>
      <c r="H71" s="339">
        <f>IF(_xlfn.MAXIFS(Emissionsfaktoren!$B$24:$B$498,Emissionsfaktoren!$B$24:$B$498,"&lt;="&amp;'THG-Bilanz'!H$12,Emissionsfaktoren!$A$24:$A$498,'THG-Bilanz'!$D71,Emissionsfaktoren!$C$24:$C$498,'THG-Bilanz'!$E71)&gt;0,_xlfn.MAXIFS(Emissionsfaktoren!$B$24:$B$498,Emissionsfaktoren!$B$24:$B$498,"&lt;="&amp;'THG-Bilanz'!H$12,Emissionsfaktoren!$A$24:$A$498,'THG-Bilanz'!$D71,Emissionsfaktoren!$C$24:$C$498,'THG-Bilanz'!$E71),_xlfn.MINIFS(Emissionsfaktoren!$B$24:$B$498,Emissionsfaktoren!$A$24:$A$498,'THG-Bilanz'!$D71,Emissionsfaktoren!$C$24:$C$498,'THG-Bilanz'!$E71))</f>
        <v>0</v>
      </c>
      <c r="I71" s="339">
        <f>IF(_xlfn.MAXIFS(Emissionsfaktoren!$B$24:$B$498,Emissionsfaktoren!$B$24:$B$498,"&lt;="&amp;'THG-Bilanz'!I$12,Emissionsfaktoren!$A$24:$A$498,'THG-Bilanz'!$D71,Emissionsfaktoren!$C$24:$C$498,'THG-Bilanz'!$E71)&gt;0,_xlfn.MAXIFS(Emissionsfaktoren!$B$24:$B$498,Emissionsfaktoren!$B$24:$B$498,"&lt;="&amp;'THG-Bilanz'!I$12,Emissionsfaktoren!$A$24:$A$498,'THG-Bilanz'!$D71,Emissionsfaktoren!$C$24:$C$498,'THG-Bilanz'!$E71),_xlfn.MINIFS(Emissionsfaktoren!$B$24:$B$498,Emissionsfaktoren!$A$24:$A$498,'THG-Bilanz'!$D71,Emissionsfaktoren!$C$24:$C$498,'THG-Bilanz'!$E71))</f>
        <v>0</v>
      </c>
      <c r="J71" s="339">
        <f>IF(_xlfn.MAXIFS(Emissionsfaktoren!$B$24:$B$498,Emissionsfaktoren!$B$24:$B$498,"&lt;="&amp;'THG-Bilanz'!J$12,Emissionsfaktoren!$A$24:$A$498,'THG-Bilanz'!$D71,Emissionsfaktoren!$C$24:$C$498,'THG-Bilanz'!$E71)&gt;0,_xlfn.MAXIFS(Emissionsfaktoren!$B$24:$B$498,Emissionsfaktoren!$B$24:$B$498,"&lt;="&amp;'THG-Bilanz'!J$12,Emissionsfaktoren!$A$24:$A$498,'THG-Bilanz'!$D71,Emissionsfaktoren!$C$24:$C$498,'THG-Bilanz'!$E71),_xlfn.MINIFS(Emissionsfaktoren!$B$24:$B$498,Emissionsfaktoren!$A$24:$A$498,'THG-Bilanz'!$D71,Emissionsfaktoren!$C$24:$C$498,'THG-Bilanz'!$E71))</f>
        <v>0</v>
      </c>
      <c r="K71" s="339">
        <f>IF(_xlfn.MAXIFS(Emissionsfaktoren!$B$24:$B$498,Emissionsfaktoren!$B$24:$B$498,"&lt;="&amp;'THG-Bilanz'!K$12,Emissionsfaktoren!$A$24:$A$498,'THG-Bilanz'!$D71,Emissionsfaktoren!$C$24:$C$498,'THG-Bilanz'!$E71)&gt;0,_xlfn.MAXIFS(Emissionsfaktoren!$B$24:$B$498,Emissionsfaktoren!$B$24:$B$498,"&lt;="&amp;'THG-Bilanz'!K$12,Emissionsfaktoren!$A$24:$A$498,'THG-Bilanz'!$D71,Emissionsfaktoren!$C$24:$C$498,'THG-Bilanz'!$E71),_xlfn.MINIFS(Emissionsfaktoren!$B$24:$B$498,Emissionsfaktoren!$A$24:$A$498,'THG-Bilanz'!$D71,Emissionsfaktoren!$C$24:$C$498,'THG-Bilanz'!$E71))</f>
        <v>0</v>
      </c>
      <c r="L71" s="283" t="str" cm="1">
        <f t="array" ref="L71">IF(F71=0,"",(IFERROR(VLOOKUP($D71&amp;F71&amp;$E71,CHOOSE({1,2},Emissionsfaktoren!$A$24:$A$498&amp;Emissionsfaktoren!$B$24:$B$498&amp;Emissionsfaktoren!$C$24:$C$498,Emissionsfaktoren!$E$24:$E$498),2,0),"")*'Anreise Mitarbeitende'!D29))</f>
        <v/>
      </c>
      <c r="M71" s="283" t="str" cm="1">
        <f t="array" ref="M71">IF(G71=0,"",(IFERROR(VLOOKUP($D71&amp;G71&amp;$E71,CHOOSE({1,2},Emissionsfaktoren!$A$24:$A$498&amp;Emissionsfaktoren!$B$24:$B$498&amp;Emissionsfaktoren!$C$24:$C$498,Emissionsfaktoren!$E$24:$E$498),2,0),"")*'Anreise Mitarbeitende'!F29))</f>
        <v/>
      </c>
      <c r="N71" s="283" t="str" cm="1">
        <f t="array" ref="N71">IF(H71=0,"",(IFERROR(VLOOKUP($D71&amp;H71&amp;$E71,CHOOSE({1,2},Emissionsfaktoren!$A$24:$A$498&amp;Emissionsfaktoren!$B$24:$B$498&amp;Emissionsfaktoren!$C$24:$C$498,Emissionsfaktoren!$E$24:$E$498),2,0),"")*'Anreise Mitarbeitende'!G29))</f>
        <v/>
      </c>
      <c r="O71" s="283" t="str" cm="1">
        <f t="array" ref="O71">IF(I71=0,"",(IFERROR(VLOOKUP($D71&amp;I71&amp;$E71,CHOOSE({1,2},Emissionsfaktoren!$A$24:$A$498&amp;Emissionsfaktoren!$B$24:$B$498&amp;Emissionsfaktoren!$C$24:$C$498,Emissionsfaktoren!$E$24:$E$498),2,0),"")*'Anreise Mitarbeitende'!J29))</f>
        <v/>
      </c>
      <c r="P71" s="283" t="str" cm="1">
        <f t="array" ref="P71">IF(J71=0,"",(IFERROR(VLOOKUP($D71&amp;J71&amp;$E71,CHOOSE({1,2},Emissionsfaktoren!$A$24:$A$498&amp;Emissionsfaktoren!$B$24:$B$498&amp;Emissionsfaktoren!$C$24:$C$498,Emissionsfaktoren!$E$24:$E$498),2,0),"")*'Anreise Mitarbeitende'!L29))</f>
        <v/>
      </c>
      <c r="Q71" s="284" t="str" cm="1">
        <f t="array" ref="Q71">IF(K71=0,"",(IFERROR(VLOOKUP($D71&amp;K71&amp;$E71,CHOOSE({1,2},Emissionsfaktoren!$A$24:$A$498&amp;Emissionsfaktoren!$B$24:$B$498&amp;Emissionsfaktoren!$C$24:$C$498,Emissionsfaktoren!$E$24:$E$498),2,0),"")*'Anreise Mitarbeitende'!N29))</f>
        <v/>
      </c>
      <c r="S71" s="184"/>
    </row>
    <row r="72" spans="1:19" ht="19.25" customHeight="1" x14ac:dyDescent="0.25">
      <c r="A72" s="597"/>
      <c r="B72" s="576"/>
      <c r="C72" s="108" t="s">
        <v>173</v>
      </c>
      <c r="D72" s="108"/>
      <c r="E72" s="108" t="s">
        <v>262</v>
      </c>
      <c r="F72" s="339">
        <f>IF(_xlfn.MAXIFS(Emissionsfaktoren!$B$24:$B$498,Emissionsfaktoren!$B$24:$B$498,"&lt;="&amp;'THG-Bilanz'!F$12,Emissionsfaktoren!$A$24:$A$498,'THG-Bilanz'!$D72,Emissionsfaktoren!$C$24:$C$498,'THG-Bilanz'!$E72)&gt;0,_xlfn.MAXIFS(Emissionsfaktoren!$B$24:$B$498,Emissionsfaktoren!$B$24:$B$498,"&lt;="&amp;'THG-Bilanz'!F$12,Emissionsfaktoren!$A$24:$A$498,'THG-Bilanz'!$D72,Emissionsfaktoren!$C$24:$C$498,'THG-Bilanz'!$E72),_xlfn.MINIFS(Emissionsfaktoren!$B$24:$B$498,Emissionsfaktoren!$A$24:$A$498,'THG-Bilanz'!$D72,Emissionsfaktoren!$C$24:$C$498,'THG-Bilanz'!$E72))</f>
        <v>0</v>
      </c>
      <c r="G72" s="339">
        <f>IF(_xlfn.MAXIFS(Emissionsfaktoren!$B$24:$B$498,Emissionsfaktoren!$B$24:$B$498,"&lt;="&amp;'THG-Bilanz'!G$12,Emissionsfaktoren!$A$24:$A$498,'THG-Bilanz'!$D72,Emissionsfaktoren!$C$24:$C$498,'THG-Bilanz'!$E72)&gt;0,_xlfn.MAXIFS(Emissionsfaktoren!$B$24:$B$498,Emissionsfaktoren!$B$24:$B$498,"&lt;="&amp;'THG-Bilanz'!G$12,Emissionsfaktoren!$A$24:$A$498,'THG-Bilanz'!$D72,Emissionsfaktoren!$C$24:$C$498,'THG-Bilanz'!$E72),_xlfn.MINIFS(Emissionsfaktoren!$B$24:$B$498,Emissionsfaktoren!$A$24:$A$498,'THG-Bilanz'!$D72,Emissionsfaktoren!$C$24:$C$498,'THG-Bilanz'!$E72))</f>
        <v>0</v>
      </c>
      <c r="H72" s="339">
        <f>IF(_xlfn.MAXIFS(Emissionsfaktoren!$B$24:$B$498,Emissionsfaktoren!$B$24:$B$498,"&lt;="&amp;'THG-Bilanz'!H$12,Emissionsfaktoren!$A$24:$A$498,'THG-Bilanz'!$D72,Emissionsfaktoren!$C$24:$C$498,'THG-Bilanz'!$E72)&gt;0,_xlfn.MAXIFS(Emissionsfaktoren!$B$24:$B$498,Emissionsfaktoren!$B$24:$B$498,"&lt;="&amp;'THG-Bilanz'!H$12,Emissionsfaktoren!$A$24:$A$498,'THG-Bilanz'!$D72,Emissionsfaktoren!$C$24:$C$498,'THG-Bilanz'!$E72),_xlfn.MINIFS(Emissionsfaktoren!$B$24:$B$498,Emissionsfaktoren!$A$24:$A$498,'THG-Bilanz'!$D72,Emissionsfaktoren!$C$24:$C$498,'THG-Bilanz'!$E72))</f>
        <v>0</v>
      </c>
      <c r="I72" s="339">
        <f>IF(_xlfn.MAXIFS(Emissionsfaktoren!$B$24:$B$498,Emissionsfaktoren!$B$24:$B$498,"&lt;="&amp;'THG-Bilanz'!I$12,Emissionsfaktoren!$A$24:$A$498,'THG-Bilanz'!$D72,Emissionsfaktoren!$C$24:$C$498,'THG-Bilanz'!$E72)&gt;0,_xlfn.MAXIFS(Emissionsfaktoren!$B$24:$B$498,Emissionsfaktoren!$B$24:$B$498,"&lt;="&amp;'THG-Bilanz'!I$12,Emissionsfaktoren!$A$24:$A$498,'THG-Bilanz'!$D72,Emissionsfaktoren!$C$24:$C$498,'THG-Bilanz'!$E72),_xlfn.MINIFS(Emissionsfaktoren!$B$24:$B$498,Emissionsfaktoren!$A$24:$A$498,'THG-Bilanz'!$D72,Emissionsfaktoren!$C$24:$C$498,'THG-Bilanz'!$E72))</f>
        <v>0</v>
      </c>
      <c r="J72" s="339">
        <f>IF(_xlfn.MAXIFS(Emissionsfaktoren!$B$24:$B$498,Emissionsfaktoren!$B$24:$B$498,"&lt;="&amp;'THG-Bilanz'!J$12,Emissionsfaktoren!$A$24:$A$498,'THG-Bilanz'!$D72,Emissionsfaktoren!$C$24:$C$498,'THG-Bilanz'!$E72)&gt;0,_xlfn.MAXIFS(Emissionsfaktoren!$B$24:$B$498,Emissionsfaktoren!$B$24:$B$498,"&lt;="&amp;'THG-Bilanz'!J$12,Emissionsfaktoren!$A$24:$A$498,'THG-Bilanz'!$D72,Emissionsfaktoren!$C$24:$C$498,'THG-Bilanz'!$E72),_xlfn.MINIFS(Emissionsfaktoren!$B$24:$B$498,Emissionsfaktoren!$A$24:$A$498,'THG-Bilanz'!$D72,Emissionsfaktoren!$C$24:$C$498,'THG-Bilanz'!$E72))</f>
        <v>0</v>
      </c>
      <c r="K72" s="339">
        <f>IF(_xlfn.MAXIFS(Emissionsfaktoren!$B$24:$B$498,Emissionsfaktoren!$B$24:$B$498,"&lt;="&amp;'THG-Bilanz'!K$12,Emissionsfaktoren!$A$24:$A$498,'THG-Bilanz'!$D72,Emissionsfaktoren!$C$24:$C$498,'THG-Bilanz'!$E72)&gt;0,_xlfn.MAXIFS(Emissionsfaktoren!$B$24:$B$498,Emissionsfaktoren!$B$24:$B$498,"&lt;="&amp;'THG-Bilanz'!K$12,Emissionsfaktoren!$A$24:$A$498,'THG-Bilanz'!$D72,Emissionsfaktoren!$C$24:$C$498,'THG-Bilanz'!$E72),_xlfn.MINIFS(Emissionsfaktoren!$B$24:$B$498,Emissionsfaktoren!$A$24:$A$498,'THG-Bilanz'!$D72,Emissionsfaktoren!$C$24:$C$498,'THG-Bilanz'!$E72))</f>
        <v>0</v>
      </c>
      <c r="L72" s="283" t="str" cm="1">
        <f t="array" ref="L72">IF(F72=0,"",(IFERROR(VLOOKUP($D72&amp;F72&amp;$E72,CHOOSE({1,2},Emissionsfaktoren!$A$24:$A$498&amp;Emissionsfaktoren!$B$24:$B$498&amp;Emissionsfaktoren!$C$24:$C$498,Emissionsfaktoren!$E$24:$E$498),2,0),"")*'Anreise Mitarbeitende'!D30))</f>
        <v/>
      </c>
      <c r="M72" s="283" t="str" cm="1">
        <f t="array" ref="M72">IF(G72=0,"",(IFERROR(VLOOKUP($D72&amp;G72&amp;$E72,CHOOSE({1,2},Emissionsfaktoren!$A$24:$A$498&amp;Emissionsfaktoren!$B$24:$B$498&amp;Emissionsfaktoren!$C$24:$C$498,Emissionsfaktoren!$E$24:$E$498),2,0),"")*'Anreise Mitarbeitende'!F30))</f>
        <v/>
      </c>
      <c r="N72" s="283" t="str" cm="1">
        <f t="array" ref="N72">IF(H72=0,"",(IFERROR(VLOOKUP($D72&amp;H72&amp;$E72,CHOOSE({1,2},Emissionsfaktoren!$A$24:$A$498&amp;Emissionsfaktoren!$B$24:$B$498&amp;Emissionsfaktoren!$C$24:$C$498,Emissionsfaktoren!$E$24:$E$498),2,0),"")*'Anreise Mitarbeitende'!G30))</f>
        <v/>
      </c>
      <c r="O72" s="283" t="str" cm="1">
        <f t="array" ref="O72">IF(I72=0,"",(IFERROR(VLOOKUP($D72&amp;I72&amp;$E72,CHOOSE({1,2},Emissionsfaktoren!$A$24:$A$498&amp;Emissionsfaktoren!$B$24:$B$498&amp;Emissionsfaktoren!$C$24:$C$498,Emissionsfaktoren!$E$24:$E$498),2,0),"")*'Anreise Mitarbeitende'!J30))</f>
        <v/>
      </c>
      <c r="P72" s="283" t="str" cm="1">
        <f t="array" ref="P72">IF(J72=0,"",(IFERROR(VLOOKUP($D72&amp;J72&amp;$E72,CHOOSE({1,2},Emissionsfaktoren!$A$24:$A$498&amp;Emissionsfaktoren!$B$24:$B$498&amp;Emissionsfaktoren!$C$24:$C$498,Emissionsfaktoren!$E$24:$E$498),2,0),"")*'Anreise Mitarbeitende'!L30))</f>
        <v/>
      </c>
      <c r="Q72" s="284" t="str" cm="1">
        <f t="array" ref="Q72">IF(K72=0,"",(IFERROR(VLOOKUP($D72&amp;K72&amp;$E72,CHOOSE({1,2},Emissionsfaktoren!$A$24:$A$498&amp;Emissionsfaktoren!$B$24:$B$498&amp;Emissionsfaktoren!$C$24:$C$498,Emissionsfaktoren!$E$24:$E$498),2,0),"")*'Anreise Mitarbeitende'!N30))</f>
        <v/>
      </c>
      <c r="S72" s="184"/>
    </row>
    <row r="73" spans="1:19" ht="19.25" customHeight="1" x14ac:dyDescent="0.25">
      <c r="A73" s="597"/>
      <c r="B73" s="576"/>
      <c r="C73" s="108" t="s">
        <v>302</v>
      </c>
      <c r="D73" s="108"/>
      <c r="E73" s="108" t="s">
        <v>262</v>
      </c>
      <c r="F73" s="339">
        <f>IF(_xlfn.MAXIFS(Emissionsfaktoren!$B$24:$B$498,Emissionsfaktoren!$B$24:$B$498,"&lt;="&amp;'THG-Bilanz'!F$12,Emissionsfaktoren!$A$24:$A$498,'THG-Bilanz'!$D73,Emissionsfaktoren!$C$24:$C$498,'THG-Bilanz'!$E73)&gt;0,_xlfn.MAXIFS(Emissionsfaktoren!$B$24:$B$498,Emissionsfaktoren!$B$24:$B$498,"&lt;="&amp;'THG-Bilanz'!F$12,Emissionsfaktoren!$A$24:$A$498,'THG-Bilanz'!$D73,Emissionsfaktoren!$C$24:$C$498,'THG-Bilanz'!$E73),_xlfn.MINIFS(Emissionsfaktoren!$B$24:$B$498,Emissionsfaktoren!$A$24:$A$498,'THG-Bilanz'!$D73,Emissionsfaktoren!$C$24:$C$498,'THG-Bilanz'!$E73))</f>
        <v>0</v>
      </c>
      <c r="G73" s="339">
        <f>IF(_xlfn.MAXIFS(Emissionsfaktoren!$B$24:$B$498,Emissionsfaktoren!$B$24:$B$498,"&lt;="&amp;'THG-Bilanz'!G$12,Emissionsfaktoren!$A$24:$A$498,'THG-Bilanz'!$D73,Emissionsfaktoren!$C$24:$C$498,'THG-Bilanz'!$E73)&gt;0,_xlfn.MAXIFS(Emissionsfaktoren!$B$24:$B$498,Emissionsfaktoren!$B$24:$B$498,"&lt;="&amp;'THG-Bilanz'!G$12,Emissionsfaktoren!$A$24:$A$498,'THG-Bilanz'!$D73,Emissionsfaktoren!$C$24:$C$498,'THG-Bilanz'!$E73),_xlfn.MINIFS(Emissionsfaktoren!$B$24:$B$498,Emissionsfaktoren!$A$24:$A$498,'THG-Bilanz'!$D73,Emissionsfaktoren!$C$24:$C$498,'THG-Bilanz'!$E73))</f>
        <v>0</v>
      </c>
      <c r="H73" s="339">
        <f>IF(_xlfn.MAXIFS(Emissionsfaktoren!$B$24:$B$498,Emissionsfaktoren!$B$24:$B$498,"&lt;="&amp;'THG-Bilanz'!H$12,Emissionsfaktoren!$A$24:$A$498,'THG-Bilanz'!$D73,Emissionsfaktoren!$C$24:$C$498,'THG-Bilanz'!$E73)&gt;0,_xlfn.MAXIFS(Emissionsfaktoren!$B$24:$B$498,Emissionsfaktoren!$B$24:$B$498,"&lt;="&amp;'THG-Bilanz'!H$12,Emissionsfaktoren!$A$24:$A$498,'THG-Bilanz'!$D73,Emissionsfaktoren!$C$24:$C$498,'THG-Bilanz'!$E73),_xlfn.MINIFS(Emissionsfaktoren!$B$24:$B$498,Emissionsfaktoren!$A$24:$A$498,'THG-Bilanz'!$D73,Emissionsfaktoren!$C$24:$C$498,'THG-Bilanz'!$E73))</f>
        <v>0</v>
      </c>
      <c r="I73" s="339">
        <f>IF(_xlfn.MAXIFS(Emissionsfaktoren!$B$24:$B$498,Emissionsfaktoren!$B$24:$B$498,"&lt;="&amp;'THG-Bilanz'!I$12,Emissionsfaktoren!$A$24:$A$498,'THG-Bilanz'!$D73,Emissionsfaktoren!$C$24:$C$498,'THG-Bilanz'!$E73)&gt;0,_xlfn.MAXIFS(Emissionsfaktoren!$B$24:$B$498,Emissionsfaktoren!$B$24:$B$498,"&lt;="&amp;'THG-Bilanz'!I$12,Emissionsfaktoren!$A$24:$A$498,'THG-Bilanz'!$D73,Emissionsfaktoren!$C$24:$C$498,'THG-Bilanz'!$E73),_xlfn.MINIFS(Emissionsfaktoren!$B$24:$B$498,Emissionsfaktoren!$A$24:$A$498,'THG-Bilanz'!$D73,Emissionsfaktoren!$C$24:$C$498,'THG-Bilanz'!$E73))</f>
        <v>0</v>
      </c>
      <c r="J73" s="339">
        <f>IF(_xlfn.MAXIFS(Emissionsfaktoren!$B$24:$B$498,Emissionsfaktoren!$B$24:$B$498,"&lt;="&amp;'THG-Bilanz'!J$12,Emissionsfaktoren!$A$24:$A$498,'THG-Bilanz'!$D73,Emissionsfaktoren!$C$24:$C$498,'THG-Bilanz'!$E73)&gt;0,_xlfn.MAXIFS(Emissionsfaktoren!$B$24:$B$498,Emissionsfaktoren!$B$24:$B$498,"&lt;="&amp;'THG-Bilanz'!J$12,Emissionsfaktoren!$A$24:$A$498,'THG-Bilanz'!$D73,Emissionsfaktoren!$C$24:$C$498,'THG-Bilanz'!$E73),_xlfn.MINIFS(Emissionsfaktoren!$B$24:$B$498,Emissionsfaktoren!$A$24:$A$498,'THG-Bilanz'!$D73,Emissionsfaktoren!$C$24:$C$498,'THG-Bilanz'!$E73))</f>
        <v>0</v>
      </c>
      <c r="K73" s="339">
        <f>IF(_xlfn.MAXIFS(Emissionsfaktoren!$B$24:$B$498,Emissionsfaktoren!$B$24:$B$498,"&lt;="&amp;'THG-Bilanz'!K$12,Emissionsfaktoren!$A$24:$A$498,'THG-Bilanz'!$D73,Emissionsfaktoren!$C$24:$C$498,'THG-Bilanz'!$E73)&gt;0,_xlfn.MAXIFS(Emissionsfaktoren!$B$24:$B$498,Emissionsfaktoren!$B$24:$B$498,"&lt;="&amp;'THG-Bilanz'!K$12,Emissionsfaktoren!$A$24:$A$498,'THG-Bilanz'!$D73,Emissionsfaktoren!$C$24:$C$498,'THG-Bilanz'!$E73),_xlfn.MINIFS(Emissionsfaktoren!$B$24:$B$498,Emissionsfaktoren!$A$24:$A$498,'THG-Bilanz'!$D73,Emissionsfaktoren!$C$24:$C$498,'THG-Bilanz'!$E73))</f>
        <v>0</v>
      </c>
      <c r="L73" s="283" t="str" cm="1">
        <f t="array" ref="L73">IF(F73=0,"",(IFERROR(VLOOKUP($D73&amp;F73&amp;$E73,CHOOSE({1,2},Emissionsfaktoren!$A$24:$A$498&amp;Emissionsfaktoren!$B$24:$B$498&amp;Emissionsfaktoren!$C$24:$C$498,Emissionsfaktoren!$E$24:$E$498),2,0),"")*'Anreise Mitarbeitende'!D31))</f>
        <v/>
      </c>
      <c r="M73" s="283" t="str" cm="1">
        <f t="array" ref="M73">IF(G73=0,"",(IFERROR(VLOOKUP($D73&amp;G73&amp;$E73,CHOOSE({1,2},Emissionsfaktoren!$A$24:$A$498&amp;Emissionsfaktoren!$B$24:$B$498&amp;Emissionsfaktoren!$C$24:$C$498,Emissionsfaktoren!$E$24:$E$498),2,0),"")*'Anreise Mitarbeitende'!F31))</f>
        <v/>
      </c>
      <c r="N73" s="283" t="str" cm="1">
        <f t="array" ref="N73">IF(H73=0,"",(IFERROR(VLOOKUP($D73&amp;H73&amp;$E73,CHOOSE({1,2},Emissionsfaktoren!$A$24:$A$498&amp;Emissionsfaktoren!$B$24:$B$498&amp;Emissionsfaktoren!$C$24:$C$498,Emissionsfaktoren!$E$24:$E$498),2,0),"")*'Anreise Mitarbeitende'!G31))</f>
        <v/>
      </c>
      <c r="O73" s="283" t="str" cm="1">
        <f t="array" ref="O73">IF(I73=0,"",(IFERROR(VLOOKUP($D73&amp;I73&amp;$E73,CHOOSE({1,2},Emissionsfaktoren!$A$24:$A$498&amp;Emissionsfaktoren!$B$24:$B$498&amp;Emissionsfaktoren!$C$24:$C$498,Emissionsfaktoren!$E$24:$E$498),2,0),"")*'Anreise Mitarbeitende'!J31))</f>
        <v/>
      </c>
      <c r="P73" s="283" t="str" cm="1">
        <f t="array" ref="P73">IF(J73=0,"",(IFERROR(VLOOKUP($D73&amp;J73&amp;$E73,CHOOSE({1,2},Emissionsfaktoren!$A$24:$A$498&amp;Emissionsfaktoren!$B$24:$B$498&amp;Emissionsfaktoren!$C$24:$C$498,Emissionsfaktoren!$E$24:$E$498),2,0),"")*'Anreise Mitarbeitende'!L31))</f>
        <v/>
      </c>
      <c r="Q73" s="284" t="str" cm="1">
        <f t="array" ref="Q73">IF(K73=0,"",(IFERROR(VLOOKUP($D73&amp;K73&amp;$E73,CHOOSE({1,2},Emissionsfaktoren!$A$24:$A$498&amp;Emissionsfaktoren!$B$24:$B$498&amp;Emissionsfaktoren!$C$24:$C$498,Emissionsfaktoren!$E$24:$E$498),2,0),"")*'Anreise Mitarbeitende'!N31))</f>
        <v/>
      </c>
      <c r="S73" s="184"/>
    </row>
    <row r="74" spans="1:19" ht="19.25" customHeight="1" thickBot="1" x14ac:dyDescent="0.3">
      <c r="A74" s="597"/>
      <c r="B74" s="577"/>
      <c r="C74" s="112" t="s">
        <v>301</v>
      </c>
      <c r="D74" s="112"/>
      <c r="E74" s="112" t="s">
        <v>262</v>
      </c>
      <c r="F74" s="340">
        <f>IF(_xlfn.MAXIFS(Emissionsfaktoren!$B$24:$B$498,Emissionsfaktoren!$B$24:$B$498,"&lt;="&amp;'THG-Bilanz'!F$12,Emissionsfaktoren!$A$24:$A$498,'THG-Bilanz'!$D74,Emissionsfaktoren!$C$24:$C$498,'THG-Bilanz'!$E74)&gt;0,_xlfn.MAXIFS(Emissionsfaktoren!$B$24:$B$498,Emissionsfaktoren!$B$24:$B$498,"&lt;="&amp;'THG-Bilanz'!F$12,Emissionsfaktoren!$A$24:$A$498,'THG-Bilanz'!$D74,Emissionsfaktoren!$C$24:$C$498,'THG-Bilanz'!$E74),_xlfn.MINIFS(Emissionsfaktoren!$B$24:$B$498,Emissionsfaktoren!$A$24:$A$498,'THG-Bilanz'!$D74,Emissionsfaktoren!$C$24:$C$498,'THG-Bilanz'!$E74))</f>
        <v>0</v>
      </c>
      <c r="G74" s="340">
        <f>IF(_xlfn.MAXIFS(Emissionsfaktoren!$B$24:$B$498,Emissionsfaktoren!$B$24:$B$498,"&lt;="&amp;'THG-Bilanz'!G$12,Emissionsfaktoren!$A$24:$A$498,'THG-Bilanz'!$D74,Emissionsfaktoren!$C$24:$C$498,'THG-Bilanz'!$E74)&gt;0,_xlfn.MAXIFS(Emissionsfaktoren!$B$24:$B$498,Emissionsfaktoren!$B$24:$B$498,"&lt;="&amp;'THG-Bilanz'!G$12,Emissionsfaktoren!$A$24:$A$498,'THG-Bilanz'!$D74,Emissionsfaktoren!$C$24:$C$498,'THG-Bilanz'!$E74),_xlfn.MINIFS(Emissionsfaktoren!$B$24:$B$498,Emissionsfaktoren!$A$24:$A$498,'THG-Bilanz'!$D74,Emissionsfaktoren!$C$24:$C$498,'THG-Bilanz'!$E74))</f>
        <v>0</v>
      </c>
      <c r="H74" s="340">
        <f>IF(_xlfn.MAXIFS(Emissionsfaktoren!$B$24:$B$498,Emissionsfaktoren!$B$24:$B$498,"&lt;="&amp;'THG-Bilanz'!H$12,Emissionsfaktoren!$A$24:$A$498,'THG-Bilanz'!$D74,Emissionsfaktoren!$C$24:$C$498,'THG-Bilanz'!$E74)&gt;0,_xlfn.MAXIFS(Emissionsfaktoren!$B$24:$B$498,Emissionsfaktoren!$B$24:$B$498,"&lt;="&amp;'THG-Bilanz'!H$12,Emissionsfaktoren!$A$24:$A$498,'THG-Bilanz'!$D74,Emissionsfaktoren!$C$24:$C$498,'THG-Bilanz'!$E74),_xlfn.MINIFS(Emissionsfaktoren!$B$24:$B$498,Emissionsfaktoren!$A$24:$A$498,'THG-Bilanz'!$D74,Emissionsfaktoren!$C$24:$C$498,'THG-Bilanz'!$E74))</f>
        <v>0</v>
      </c>
      <c r="I74" s="340">
        <f>IF(_xlfn.MAXIFS(Emissionsfaktoren!$B$24:$B$498,Emissionsfaktoren!$B$24:$B$498,"&lt;="&amp;'THG-Bilanz'!I$12,Emissionsfaktoren!$A$24:$A$498,'THG-Bilanz'!$D74,Emissionsfaktoren!$C$24:$C$498,'THG-Bilanz'!$E74)&gt;0,_xlfn.MAXIFS(Emissionsfaktoren!$B$24:$B$498,Emissionsfaktoren!$B$24:$B$498,"&lt;="&amp;'THG-Bilanz'!I$12,Emissionsfaktoren!$A$24:$A$498,'THG-Bilanz'!$D74,Emissionsfaktoren!$C$24:$C$498,'THG-Bilanz'!$E74),_xlfn.MINIFS(Emissionsfaktoren!$B$24:$B$498,Emissionsfaktoren!$A$24:$A$498,'THG-Bilanz'!$D74,Emissionsfaktoren!$C$24:$C$498,'THG-Bilanz'!$E74))</f>
        <v>0</v>
      </c>
      <c r="J74" s="340">
        <f>IF(_xlfn.MAXIFS(Emissionsfaktoren!$B$24:$B$498,Emissionsfaktoren!$B$24:$B$498,"&lt;="&amp;'THG-Bilanz'!J$12,Emissionsfaktoren!$A$24:$A$498,'THG-Bilanz'!$D74,Emissionsfaktoren!$C$24:$C$498,'THG-Bilanz'!$E74)&gt;0,_xlfn.MAXIFS(Emissionsfaktoren!$B$24:$B$498,Emissionsfaktoren!$B$24:$B$498,"&lt;="&amp;'THG-Bilanz'!J$12,Emissionsfaktoren!$A$24:$A$498,'THG-Bilanz'!$D74,Emissionsfaktoren!$C$24:$C$498,'THG-Bilanz'!$E74),_xlfn.MINIFS(Emissionsfaktoren!$B$24:$B$498,Emissionsfaktoren!$A$24:$A$498,'THG-Bilanz'!$D74,Emissionsfaktoren!$C$24:$C$498,'THG-Bilanz'!$E74))</f>
        <v>0</v>
      </c>
      <c r="K74" s="340">
        <f>IF(_xlfn.MAXIFS(Emissionsfaktoren!$B$24:$B$498,Emissionsfaktoren!$B$24:$B$498,"&lt;="&amp;'THG-Bilanz'!K$12,Emissionsfaktoren!$A$24:$A$498,'THG-Bilanz'!$D74,Emissionsfaktoren!$C$24:$C$498,'THG-Bilanz'!$E74)&gt;0,_xlfn.MAXIFS(Emissionsfaktoren!$B$24:$B$498,Emissionsfaktoren!$B$24:$B$498,"&lt;="&amp;'THG-Bilanz'!K$12,Emissionsfaktoren!$A$24:$A$498,'THG-Bilanz'!$D74,Emissionsfaktoren!$C$24:$C$498,'THG-Bilanz'!$E74),_xlfn.MINIFS(Emissionsfaktoren!$B$24:$B$498,Emissionsfaktoren!$A$24:$A$498,'THG-Bilanz'!$D74,Emissionsfaktoren!$C$24:$C$498,'THG-Bilanz'!$E74))</f>
        <v>0</v>
      </c>
      <c r="L74" s="285" t="str" cm="1">
        <f t="array" ref="L74">IF(F74=0,"",(IFERROR(VLOOKUP($D74&amp;F74&amp;$E74,CHOOSE({1,2},Emissionsfaktoren!$A$24:$A$498&amp;Emissionsfaktoren!$B$24:$B$498&amp;Emissionsfaktoren!$C$24:$C$498,Emissionsfaktoren!$E$24:$E$498),2,0),"")*'Anreise Mitarbeitende'!D32))</f>
        <v/>
      </c>
      <c r="M74" s="285" t="str" cm="1">
        <f t="array" ref="M74">IF(G74=0,"",(IFERROR(VLOOKUP($D74&amp;G74&amp;$E74,CHOOSE({1,2},Emissionsfaktoren!$A$24:$A$498&amp;Emissionsfaktoren!$B$24:$B$498&amp;Emissionsfaktoren!$C$24:$C$498,Emissionsfaktoren!$E$24:$E$498),2,0),"")*'Anreise Mitarbeitende'!F32))</f>
        <v/>
      </c>
      <c r="N74" s="285" t="str" cm="1">
        <f t="array" ref="N74">IF(H74=0,"",(IFERROR(VLOOKUP($D74&amp;H74&amp;$E74,CHOOSE({1,2},Emissionsfaktoren!$A$24:$A$498&amp;Emissionsfaktoren!$B$24:$B$498&amp;Emissionsfaktoren!$C$24:$C$498,Emissionsfaktoren!$E$24:$E$498),2,0),"")*'Anreise Mitarbeitende'!G32))</f>
        <v/>
      </c>
      <c r="O74" s="285" t="str" cm="1">
        <f t="array" ref="O74">IF(I74=0,"",(IFERROR(VLOOKUP($D74&amp;I74&amp;$E74,CHOOSE({1,2},Emissionsfaktoren!$A$24:$A$498&amp;Emissionsfaktoren!$B$24:$B$498&amp;Emissionsfaktoren!$C$24:$C$498,Emissionsfaktoren!$E$24:$E$498),2,0),"")*'Anreise Mitarbeitende'!J32))</f>
        <v/>
      </c>
      <c r="P74" s="285" t="str" cm="1">
        <f t="array" ref="P74">IF(J74=0,"",(IFERROR(VLOOKUP($D74&amp;J74&amp;$E74,CHOOSE({1,2},Emissionsfaktoren!$A$24:$A$498&amp;Emissionsfaktoren!$B$24:$B$498&amp;Emissionsfaktoren!$C$24:$C$498,Emissionsfaktoren!$E$24:$E$498),2,0),"")*'Anreise Mitarbeitende'!L32))</f>
        <v/>
      </c>
      <c r="Q74" s="286" t="str" cm="1">
        <f t="array" ref="Q74">IF(K74=0,"",(IFERROR(VLOOKUP($D74&amp;K74&amp;$E74,CHOOSE({1,2},Emissionsfaktoren!$A$24:$A$498&amp;Emissionsfaktoren!$B$24:$B$498&amp;Emissionsfaktoren!$C$24:$C$498,Emissionsfaktoren!$E$24:$E$498),2,0),"")*'Anreise Mitarbeitende'!N32))</f>
        <v/>
      </c>
      <c r="S74" s="184"/>
    </row>
    <row r="75" spans="1:19" ht="19.25" customHeight="1" x14ac:dyDescent="0.25">
      <c r="A75" s="597"/>
      <c r="B75" s="575" t="s">
        <v>33</v>
      </c>
      <c r="C75" s="176" t="s">
        <v>185</v>
      </c>
      <c r="D75" s="176"/>
      <c r="E75" s="176" t="s">
        <v>262</v>
      </c>
      <c r="F75" s="337">
        <f>IF(_xlfn.MAXIFS(Emissionsfaktoren!$B$24:$B$498,Emissionsfaktoren!$B$24:$B$498,"&lt;="&amp;'THG-Bilanz'!F$12,Emissionsfaktoren!$A$24:$A$498,'THG-Bilanz'!$D75,Emissionsfaktoren!$C$24:$C$498,'THG-Bilanz'!$E75)&gt;0,_xlfn.MAXIFS(Emissionsfaktoren!$B$24:$B$498,Emissionsfaktoren!$B$24:$B$498,"&lt;="&amp;'THG-Bilanz'!F$12,Emissionsfaktoren!$A$24:$A$498,'THG-Bilanz'!$D75,Emissionsfaktoren!$C$24:$C$498,'THG-Bilanz'!$E75),_xlfn.MINIFS(Emissionsfaktoren!$B$24:$B$498,Emissionsfaktoren!$A$24:$A$498,'THG-Bilanz'!$D75,Emissionsfaktoren!$C$24:$C$498,'THG-Bilanz'!$E75))</f>
        <v>0</v>
      </c>
      <c r="G75" s="337">
        <f>IF(_xlfn.MAXIFS(Emissionsfaktoren!$B$24:$B$498,Emissionsfaktoren!$B$24:$B$498,"&lt;="&amp;'THG-Bilanz'!G$12,Emissionsfaktoren!$A$24:$A$498,'THG-Bilanz'!$D75,Emissionsfaktoren!$C$24:$C$498,'THG-Bilanz'!$E75)&gt;0,_xlfn.MAXIFS(Emissionsfaktoren!$B$24:$B$498,Emissionsfaktoren!$B$24:$B$498,"&lt;="&amp;'THG-Bilanz'!G$12,Emissionsfaktoren!$A$24:$A$498,'THG-Bilanz'!$D75,Emissionsfaktoren!$C$24:$C$498,'THG-Bilanz'!$E75),_xlfn.MINIFS(Emissionsfaktoren!$B$24:$B$498,Emissionsfaktoren!$A$24:$A$498,'THG-Bilanz'!$D75,Emissionsfaktoren!$C$24:$C$498,'THG-Bilanz'!$E75))</f>
        <v>0</v>
      </c>
      <c r="H75" s="337">
        <f>IF(_xlfn.MAXIFS(Emissionsfaktoren!$B$24:$B$498,Emissionsfaktoren!$B$24:$B$498,"&lt;="&amp;'THG-Bilanz'!H$12,Emissionsfaktoren!$A$24:$A$498,'THG-Bilanz'!$D75,Emissionsfaktoren!$C$24:$C$498,'THG-Bilanz'!$E75)&gt;0,_xlfn.MAXIFS(Emissionsfaktoren!$B$24:$B$498,Emissionsfaktoren!$B$24:$B$498,"&lt;="&amp;'THG-Bilanz'!H$12,Emissionsfaktoren!$A$24:$A$498,'THG-Bilanz'!$D75,Emissionsfaktoren!$C$24:$C$498,'THG-Bilanz'!$E75),_xlfn.MINIFS(Emissionsfaktoren!$B$24:$B$498,Emissionsfaktoren!$A$24:$A$498,'THG-Bilanz'!$D75,Emissionsfaktoren!$C$24:$C$498,'THG-Bilanz'!$E75))</f>
        <v>0</v>
      </c>
      <c r="I75" s="337">
        <f>IF(_xlfn.MAXIFS(Emissionsfaktoren!$B$24:$B$498,Emissionsfaktoren!$B$24:$B$498,"&lt;="&amp;'THG-Bilanz'!I$12,Emissionsfaktoren!$A$24:$A$498,'THG-Bilanz'!$D75,Emissionsfaktoren!$C$24:$C$498,'THG-Bilanz'!$E75)&gt;0,_xlfn.MAXIFS(Emissionsfaktoren!$B$24:$B$498,Emissionsfaktoren!$B$24:$B$498,"&lt;="&amp;'THG-Bilanz'!I$12,Emissionsfaktoren!$A$24:$A$498,'THG-Bilanz'!$D75,Emissionsfaktoren!$C$24:$C$498,'THG-Bilanz'!$E75),_xlfn.MINIFS(Emissionsfaktoren!$B$24:$B$498,Emissionsfaktoren!$A$24:$A$498,'THG-Bilanz'!$D75,Emissionsfaktoren!$C$24:$C$498,'THG-Bilanz'!$E75))</f>
        <v>0</v>
      </c>
      <c r="J75" s="337">
        <f>IF(_xlfn.MAXIFS(Emissionsfaktoren!$B$24:$B$498,Emissionsfaktoren!$B$24:$B$498,"&lt;="&amp;'THG-Bilanz'!J$12,Emissionsfaktoren!$A$24:$A$498,'THG-Bilanz'!$D75,Emissionsfaktoren!$C$24:$C$498,'THG-Bilanz'!$E75)&gt;0,_xlfn.MAXIFS(Emissionsfaktoren!$B$24:$B$498,Emissionsfaktoren!$B$24:$B$498,"&lt;="&amp;'THG-Bilanz'!J$12,Emissionsfaktoren!$A$24:$A$498,'THG-Bilanz'!$D75,Emissionsfaktoren!$C$24:$C$498,'THG-Bilanz'!$E75),_xlfn.MINIFS(Emissionsfaktoren!$B$24:$B$498,Emissionsfaktoren!$A$24:$A$498,'THG-Bilanz'!$D75,Emissionsfaktoren!$C$24:$C$498,'THG-Bilanz'!$E75))</f>
        <v>0</v>
      </c>
      <c r="K75" s="337">
        <f>IF(_xlfn.MAXIFS(Emissionsfaktoren!$B$24:$B$498,Emissionsfaktoren!$B$24:$B$498,"&lt;="&amp;'THG-Bilanz'!K$12,Emissionsfaktoren!$A$24:$A$498,'THG-Bilanz'!$D75,Emissionsfaktoren!$C$24:$C$498,'THG-Bilanz'!$E75)&gt;0,_xlfn.MAXIFS(Emissionsfaktoren!$B$24:$B$498,Emissionsfaktoren!$B$24:$B$498,"&lt;="&amp;'THG-Bilanz'!K$12,Emissionsfaktoren!$A$24:$A$498,'THG-Bilanz'!$D75,Emissionsfaktoren!$C$24:$C$498,'THG-Bilanz'!$E75),_xlfn.MINIFS(Emissionsfaktoren!$B$24:$B$498,Emissionsfaktoren!$A$24:$A$498,'THG-Bilanz'!$D75,Emissionsfaktoren!$C$24:$C$498,'THG-Bilanz'!$E75))</f>
        <v>0</v>
      </c>
      <c r="L75" s="281" t="str" cm="1">
        <f t="array" ref="L75">IF(F75=0,"",(IFERROR(VLOOKUP($D75&amp;F75&amp;$E75,CHOOSE({1,2},Emissionsfaktoren!$A$24:$A$498&amp;Emissionsfaktoren!$B$24:$B$498&amp;Emissionsfaktoren!$C$24:$C$498,Emissionsfaktoren!$E$24:$E$498),2,0),"")*('Anreise Besucher_innen'!D28)))</f>
        <v/>
      </c>
      <c r="M75" s="281" t="str" cm="1">
        <f t="array" ref="M75">IF(G75=0,"",(IFERROR(VLOOKUP($D75&amp;G75&amp;$E75,CHOOSE({1,2},Emissionsfaktoren!$A$24:$A$498&amp;Emissionsfaktoren!$B$24:$B$498&amp;Emissionsfaktoren!$C$24:$C$498,Emissionsfaktoren!$E$24:$E$498),2,0),"")*('Anreise Besucher_innen'!F28)))</f>
        <v/>
      </c>
      <c r="N75" s="281" t="str" cm="1">
        <f t="array" ref="N75">IF(H75=0,"",(IFERROR(VLOOKUP($D75&amp;H75&amp;$E75,CHOOSE({1,2},Emissionsfaktoren!$A$24:$A$498&amp;Emissionsfaktoren!$B$24:$B$498&amp;Emissionsfaktoren!$C$24:$C$498,Emissionsfaktoren!$E$24:$E$498),2,0),"")*('Anreise Besucher_innen'!H28)))</f>
        <v/>
      </c>
      <c r="O75" s="281" t="str" cm="1">
        <f t="array" ref="O75">IF(I75=0,"",(IFERROR(VLOOKUP($D75&amp;I75&amp;$E75,CHOOSE({1,2},Emissionsfaktoren!$A$24:$A$498&amp;Emissionsfaktoren!$B$24:$B$498&amp;Emissionsfaktoren!$C$24:$C$498,Emissionsfaktoren!$E$24:$E$498),2,0),"")*('Anreise Besucher_innen'!J28)))</f>
        <v/>
      </c>
      <c r="P75" s="281" t="str" cm="1">
        <f t="array" ref="P75">IF(J75=0,"",(IFERROR(VLOOKUP($D75&amp;J75&amp;$E75,CHOOSE({1,2},Emissionsfaktoren!$A$24:$A$498&amp;Emissionsfaktoren!$B$24:$B$498&amp;Emissionsfaktoren!$C$24:$C$498,Emissionsfaktoren!$E$24:$E$498),2,0),"")*('Anreise Besucher_innen'!L28)))</f>
        <v/>
      </c>
      <c r="Q75" s="282" t="str" cm="1">
        <f t="array" ref="Q75">IF(K75=0,"",(IFERROR(VLOOKUP($D75&amp;K75&amp;$E75,CHOOSE({1,2},Emissionsfaktoren!$A$24:$A$498&amp;Emissionsfaktoren!$B$24:$B$498&amp;Emissionsfaktoren!$C$24:$C$498,Emissionsfaktoren!$E$24:$E$498),2,0),"")*('Anreise Besucher_innen'!N28)))</f>
        <v/>
      </c>
      <c r="S75" s="184"/>
    </row>
    <row r="76" spans="1:19" ht="19.25" customHeight="1" x14ac:dyDescent="0.25">
      <c r="A76" s="597"/>
      <c r="B76" s="576"/>
      <c r="C76" s="108" t="s">
        <v>173</v>
      </c>
      <c r="D76" s="108"/>
      <c r="E76" s="108" t="s">
        <v>262</v>
      </c>
      <c r="F76" s="339">
        <f>IF(_xlfn.MAXIFS(Emissionsfaktoren!$B$24:$B$498,Emissionsfaktoren!$B$24:$B$498,"&lt;="&amp;'THG-Bilanz'!F$12,Emissionsfaktoren!$A$24:$A$498,'THG-Bilanz'!$D76,Emissionsfaktoren!$C$24:$C$498,'THG-Bilanz'!$E76)&gt;0,_xlfn.MAXIFS(Emissionsfaktoren!$B$24:$B$498,Emissionsfaktoren!$B$24:$B$498,"&lt;="&amp;'THG-Bilanz'!F$12,Emissionsfaktoren!$A$24:$A$498,'THG-Bilanz'!$D76,Emissionsfaktoren!$C$24:$C$498,'THG-Bilanz'!$E76),_xlfn.MINIFS(Emissionsfaktoren!$B$24:$B$498,Emissionsfaktoren!$A$24:$A$498,'THG-Bilanz'!$D76,Emissionsfaktoren!$C$24:$C$498,'THG-Bilanz'!$E76))</f>
        <v>0</v>
      </c>
      <c r="G76" s="339">
        <f>IF(_xlfn.MAXIFS(Emissionsfaktoren!$B$24:$B$498,Emissionsfaktoren!$B$24:$B$498,"&lt;="&amp;'THG-Bilanz'!G$12,Emissionsfaktoren!$A$24:$A$498,'THG-Bilanz'!$D76,Emissionsfaktoren!$C$24:$C$498,'THG-Bilanz'!$E76)&gt;0,_xlfn.MAXIFS(Emissionsfaktoren!$B$24:$B$498,Emissionsfaktoren!$B$24:$B$498,"&lt;="&amp;'THG-Bilanz'!G$12,Emissionsfaktoren!$A$24:$A$498,'THG-Bilanz'!$D76,Emissionsfaktoren!$C$24:$C$498,'THG-Bilanz'!$E76),_xlfn.MINIFS(Emissionsfaktoren!$B$24:$B$498,Emissionsfaktoren!$A$24:$A$498,'THG-Bilanz'!$D76,Emissionsfaktoren!$C$24:$C$498,'THG-Bilanz'!$E76))</f>
        <v>0</v>
      </c>
      <c r="H76" s="339">
        <f>IF(_xlfn.MAXIFS(Emissionsfaktoren!$B$24:$B$498,Emissionsfaktoren!$B$24:$B$498,"&lt;="&amp;'THG-Bilanz'!H$12,Emissionsfaktoren!$A$24:$A$498,'THG-Bilanz'!$D76,Emissionsfaktoren!$C$24:$C$498,'THG-Bilanz'!$E76)&gt;0,_xlfn.MAXIFS(Emissionsfaktoren!$B$24:$B$498,Emissionsfaktoren!$B$24:$B$498,"&lt;="&amp;'THG-Bilanz'!H$12,Emissionsfaktoren!$A$24:$A$498,'THG-Bilanz'!$D76,Emissionsfaktoren!$C$24:$C$498,'THG-Bilanz'!$E76),_xlfn.MINIFS(Emissionsfaktoren!$B$24:$B$498,Emissionsfaktoren!$A$24:$A$498,'THG-Bilanz'!$D76,Emissionsfaktoren!$C$24:$C$498,'THG-Bilanz'!$E76))</f>
        <v>0</v>
      </c>
      <c r="I76" s="339">
        <f>IF(_xlfn.MAXIFS(Emissionsfaktoren!$B$24:$B$498,Emissionsfaktoren!$B$24:$B$498,"&lt;="&amp;'THG-Bilanz'!I$12,Emissionsfaktoren!$A$24:$A$498,'THG-Bilanz'!$D76,Emissionsfaktoren!$C$24:$C$498,'THG-Bilanz'!$E76)&gt;0,_xlfn.MAXIFS(Emissionsfaktoren!$B$24:$B$498,Emissionsfaktoren!$B$24:$B$498,"&lt;="&amp;'THG-Bilanz'!I$12,Emissionsfaktoren!$A$24:$A$498,'THG-Bilanz'!$D76,Emissionsfaktoren!$C$24:$C$498,'THG-Bilanz'!$E76),_xlfn.MINIFS(Emissionsfaktoren!$B$24:$B$498,Emissionsfaktoren!$A$24:$A$498,'THG-Bilanz'!$D76,Emissionsfaktoren!$C$24:$C$498,'THG-Bilanz'!$E76))</f>
        <v>0</v>
      </c>
      <c r="J76" s="339">
        <f>IF(_xlfn.MAXIFS(Emissionsfaktoren!$B$24:$B$498,Emissionsfaktoren!$B$24:$B$498,"&lt;="&amp;'THG-Bilanz'!J$12,Emissionsfaktoren!$A$24:$A$498,'THG-Bilanz'!$D76,Emissionsfaktoren!$C$24:$C$498,'THG-Bilanz'!$E76)&gt;0,_xlfn.MAXIFS(Emissionsfaktoren!$B$24:$B$498,Emissionsfaktoren!$B$24:$B$498,"&lt;="&amp;'THG-Bilanz'!J$12,Emissionsfaktoren!$A$24:$A$498,'THG-Bilanz'!$D76,Emissionsfaktoren!$C$24:$C$498,'THG-Bilanz'!$E76),_xlfn.MINIFS(Emissionsfaktoren!$B$24:$B$498,Emissionsfaktoren!$A$24:$A$498,'THG-Bilanz'!$D76,Emissionsfaktoren!$C$24:$C$498,'THG-Bilanz'!$E76))</f>
        <v>0</v>
      </c>
      <c r="K76" s="339">
        <f>IF(_xlfn.MAXIFS(Emissionsfaktoren!$B$24:$B$498,Emissionsfaktoren!$B$24:$B$498,"&lt;="&amp;'THG-Bilanz'!K$12,Emissionsfaktoren!$A$24:$A$498,'THG-Bilanz'!$D76,Emissionsfaktoren!$C$24:$C$498,'THG-Bilanz'!$E76)&gt;0,_xlfn.MAXIFS(Emissionsfaktoren!$B$24:$B$498,Emissionsfaktoren!$B$24:$B$498,"&lt;="&amp;'THG-Bilanz'!K$12,Emissionsfaktoren!$A$24:$A$498,'THG-Bilanz'!$D76,Emissionsfaktoren!$C$24:$C$498,'THG-Bilanz'!$E76),_xlfn.MINIFS(Emissionsfaktoren!$B$24:$B$498,Emissionsfaktoren!$A$24:$A$498,'THG-Bilanz'!$D76,Emissionsfaktoren!$C$24:$C$498,'THG-Bilanz'!$E76))</f>
        <v>0</v>
      </c>
      <c r="L76" s="283" t="str" cm="1">
        <f t="array" ref="L76">IF(F76=0,"",(IFERROR(VLOOKUP($D76&amp;F76&amp;$E76,CHOOSE({1,2},Emissionsfaktoren!$A$24:$A$498&amp;Emissionsfaktoren!$B$24:$B$498&amp;Emissionsfaktoren!$C$24:$C$498,Emissionsfaktoren!$E$24:$E$498),2,0),"")*('Anreise Besucher_innen'!D29)))</f>
        <v/>
      </c>
      <c r="M76" s="283" t="str" cm="1">
        <f t="array" ref="M76">IF(G76=0,"",(IFERROR(VLOOKUP($D76&amp;G76&amp;$E76,CHOOSE({1,2},Emissionsfaktoren!$A$24:$A$498&amp;Emissionsfaktoren!$B$24:$B$498&amp;Emissionsfaktoren!$C$24:$C$498,Emissionsfaktoren!$E$24:$E$498),2,0),"")*('Anreise Besucher_innen'!F29)))</f>
        <v/>
      </c>
      <c r="N76" s="283" t="str" cm="1">
        <f t="array" ref="N76">IF(H76=0,"",(IFERROR(VLOOKUP($D76&amp;H76&amp;$E76,CHOOSE({1,2},Emissionsfaktoren!$A$24:$A$498&amp;Emissionsfaktoren!$B$24:$B$498&amp;Emissionsfaktoren!$C$24:$C$498,Emissionsfaktoren!$E$24:$E$498),2,0),"")*('Anreise Besucher_innen'!H29)))</f>
        <v/>
      </c>
      <c r="O76" s="283" t="str" cm="1">
        <f t="array" ref="O76">IF(I76=0,"",(IFERROR(VLOOKUP($D76&amp;I76&amp;$E76,CHOOSE({1,2},Emissionsfaktoren!$A$24:$A$498&amp;Emissionsfaktoren!$B$24:$B$498&amp;Emissionsfaktoren!$C$24:$C$498,Emissionsfaktoren!$E$24:$E$498),2,0),"")*('Anreise Besucher_innen'!J29)))</f>
        <v/>
      </c>
      <c r="P76" s="283" t="str" cm="1">
        <f t="array" ref="P76">IF(J76=0,"",(IFERROR(VLOOKUP($D76&amp;J76&amp;$E76,CHOOSE({1,2},Emissionsfaktoren!$A$24:$A$498&amp;Emissionsfaktoren!$B$24:$B$498&amp;Emissionsfaktoren!$C$24:$C$498,Emissionsfaktoren!$E$24:$E$498),2,0),"")*('Anreise Besucher_innen'!L29)))</f>
        <v/>
      </c>
      <c r="Q76" s="284" t="str" cm="1">
        <f t="array" ref="Q76">IF(K76=0,"",(IFERROR(VLOOKUP($D76&amp;K76&amp;$E76,CHOOSE({1,2},Emissionsfaktoren!$A$24:$A$498&amp;Emissionsfaktoren!$B$24:$B$498&amp;Emissionsfaktoren!$C$24:$C$498,Emissionsfaktoren!$E$24:$E$498),2,0),"")*('Anreise Besucher_innen'!N29)))</f>
        <v/>
      </c>
      <c r="S76" s="184"/>
    </row>
    <row r="77" spans="1:19" ht="19.25" customHeight="1" x14ac:dyDescent="0.25">
      <c r="A77" s="597"/>
      <c r="B77" s="576"/>
      <c r="C77" s="108" t="s">
        <v>210</v>
      </c>
      <c r="D77" s="108"/>
      <c r="E77" s="108" t="s">
        <v>262</v>
      </c>
      <c r="F77" s="339">
        <f>IF(_xlfn.MAXIFS(Emissionsfaktoren!$B$24:$B$498,Emissionsfaktoren!$B$24:$B$498,"&lt;="&amp;'THG-Bilanz'!F$12,Emissionsfaktoren!$A$24:$A$498,'THG-Bilanz'!$D77,Emissionsfaktoren!$C$24:$C$498,'THG-Bilanz'!$E77)&gt;0,_xlfn.MAXIFS(Emissionsfaktoren!$B$24:$B$498,Emissionsfaktoren!$B$24:$B$498,"&lt;="&amp;'THG-Bilanz'!F$12,Emissionsfaktoren!$A$24:$A$498,'THG-Bilanz'!$D77,Emissionsfaktoren!$C$24:$C$498,'THG-Bilanz'!$E77),_xlfn.MINIFS(Emissionsfaktoren!$B$24:$B$498,Emissionsfaktoren!$A$24:$A$498,'THG-Bilanz'!$D77,Emissionsfaktoren!$C$24:$C$498,'THG-Bilanz'!$E77))</f>
        <v>0</v>
      </c>
      <c r="G77" s="339">
        <f>IF(_xlfn.MAXIFS(Emissionsfaktoren!$B$24:$B$498,Emissionsfaktoren!$B$24:$B$498,"&lt;="&amp;'THG-Bilanz'!G$12,Emissionsfaktoren!$A$24:$A$498,'THG-Bilanz'!$D77,Emissionsfaktoren!$C$24:$C$498,'THG-Bilanz'!$E77)&gt;0,_xlfn.MAXIFS(Emissionsfaktoren!$B$24:$B$498,Emissionsfaktoren!$B$24:$B$498,"&lt;="&amp;'THG-Bilanz'!G$12,Emissionsfaktoren!$A$24:$A$498,'THG-Bilanz'!$D77,Emissionsfaktoren!$C$24:$C$498,'THG-Bilanz'!$E77),_xlfn.MINIFS(Emissionsfaktoren!$B$24:$B$498,Emissionsfaktoren!$A$24:$A$498,'THG-Bilanz'!$D77,Emissionsfaktoren!$C$24:$C$498,'THG-Bilanz'!$E77))</f>
        <v>0</v>
      </c>
      <c r="H77" s="339">
        <f>IF(_xlfn.MAXIFS(Emissionsfaktoren!$B$24:$B$498,Emissionsfaktoren!$B$24:$B$498,"&lt;="&amp;'THG-Bilanz'!H$12,Emissionsfaktoren!$A$24:$A$498,'THG-Bilanz'!$D77,Emissionsfaktoren!$C$24:$C$498,'THG-Bilanz'!$E77)&gt;0,_xlfn.MAXIFS(Emissionsfaktoren!$B$24:$B$498,Emissionsfaktoren!$B$24:$B$498,"&lt;="&amp;'THG-Bilanz'!H$12,Emissionsfaktoren!$A$24:$A$498,'THG-Bilanz'!$D77,Emissionsfaktoren!$C$24:$C$498,'THG-Bilanz'!$E77),_xlfn.MINIFS(Emissionsfaktoren!$B$24:$B$498,Emissionsfaktoren!$A$24:$A$498,'THG-Bilanz'!$D77,Emissionsfaktoren!$C$24:$C$498,'THG-Bilanz'!$E77))</f>
        <v>0</v>
      </c>
      <c r="I77" s="339">
        <f>IF(_xlfn.MAXIFS(Emissionsfaktoren!$B$24:$B$498,Emissionsfaktoren!$B$24:$B$498,"&lt;="&amp;'THG-Bilanz'!I$12,Emissionsfaktoren!$A$24:$A$498,'THG-Bilanz'!$D77,Emissionsfaktoren!$C$24:$C$498,'THG-Bilanz'!$E77)&gt;0,_xlfn.MAXIFS(Emissionsfaktoren!$B$24:$B$498,Emissionsfaktoren!$B$24:$B$498,"&lt;="&amp;'THG-Bilanz'!I$12,Emissionsfaktoren!$A$24:$A$498,'THG-Bilanz'!$D77,Emissionsfaktoren!$C$24:$C$498,'THG-Bilanz'!$E77),_xlfn.MINIFS(Emissionsfaktoren!$B$24:$B$498,Emissionsfaktoren!$A$24:$A$498,'THG-Bilanz'!$D77,Emissionsfaktoren!$C$24:$C$498,'THG-Bilanz'!$E77))</f>
        <v>0</v>
      </c>
      <c r="J77" s="339">
        <f>IF(_xlfn.MAXIFS(Emissionsfaktoren!$B$24:$B$498,Emissionsfaktoren!$B$24:$B$498,"&lt;="&amp;'THG-Bilanz'!J$12,Emissionsfaktoren!$A$24:$A$498,'THG-Bilanz'!$D77,Emissionsfaktoren!$C$24:$C$498,'THG-Bilanz'!$E77)&gt;0,_xlfn.MAXIFS(Emissionsfaktoren!$B$24:$B$498,Emissionsfaktoren!$B$24:$B$498,"&lt;="&amp;'THG-Bilanz'!J$12,Emissionsfaktoren!$A$24:$A$498,'THG-Bilanz'!$D77,Emissionsfaktoren!$C$24:$C$498,'THG-Bilanz'!$E77),_xlfn.MINIFS(Emissionsfaktoren!$B$24:$B$498,Emissionsfaktoren!$A$24:$A$498,'THG-Bilanz'!$D77,Emissionsfaktoren!$C$24:$C$498,'THG-Bilanz'!$E77))</f>
        <v>0</v>
      </c>
      <c r="K77" s="339">
        <f>IF(_xlfn.MAXIFS(Emissionsfaktoren!$B$24:$B$498,Emissionsfaktoren!$B$24:$B$498,"&lt;="&amp;'THG-Bilanz'!K$12,Emissionsfaktoren!$A$24:$A$498,'THG-Bilanz'!$D77,Emissionsfaktoren!$C$24:$C$498,'THG-Bilanz'!$E77)&gt;0,_xlfn.MAXIFS(Emissionsfaktoren!$B$24:$B$498,Emissionsfaktoren!$B$24:$B$498,"&lt;="&amp;'THG-Bilanz'!K$12,Emissionsfaktoren!$A$24:$A$498,'THG-Bilanz'!$D77,Emissionsfaktoren!$C$24:$C$498,'THG-Bilanz'!$E77),_xlfn.MINIFS(Emissionsfaktoren!$B$24:$B$498,Emissionsfaktoren!$A$24:$A$498,'THG-Bilanz'!$D77,Emissionsfaktoren!$C$24:$C$498,'THG-Bilanz'!$E77))</f>
        <v>0</v>
      </c>
      <c r="L77" s="283" t="str" cm="1">
        <f t="array" ref="L77">IF(F77=0,"",(IFERROR(VLOOKUP($D77&amp;F77&amp;$E77,CHOOSE({1,2},Emissionsfaktoren!$A$24:$A$498&amp;Emissionsfaktoren!$B$24:$B$498&amp;Emissionsfaktoren!$C$24:$C$498,Emissionsfaktoren!$E$24:$E$498),2,0),"")*('Anreise Besucher_innen'!D30)))</f>
        <v/>
      </c>
      <c r="M77" s="283" t="str" cm="1">
        <f t="array" ref="M77">IF(G77=0,"",(IFERROR(VLOOKUP($D77&amp;G77&amp;$E77,CHOOSE({1,2},Emissionsfaktoren!$A$24:$A$498&amp;Emissionsfaktoren!$B$24:$B$498&amp;Emissionsfaktoren!$C$24:$C$498,Emissionsfaktoren!$E$24:$E$498),2,0),"")*('Anreise Besucher_innen'!F30)))</f>
        <v/>
      </c>
      <c r="N77" s="283" t="str" cm="1">
        <f t="array" ref="N77">IF(H77=0,"",(IFERROR(VLOOKUP($D77&amp;H77&amp;$E77,CHOOSE({1,2},Emissionsfaktoren!$A$24:$A$498&amp;Emissionsfaktoren!$B$24:$B$498&amp;Emissionsfaktoren!$C$24:$C$498,Emissionsfaktoren!$E$24:$E$498),2,0),"")*('Anreise Besucher_innen'!H30)))</f>
        <v/>
      </c>
      <c r="O77" s="283" t="str" cm="1">
        <f t="array" ref="O77">IF(I77=0,"",(IFERROR(VLOOKUP($D77&amp;I77&amp;$E77,CHOOSE({1,2},Emissionsfaktoren!$A$24:$A$498&amp;Emissionsfaktoren!$B$24:$B$498&amp;Emissionsfaktoren!$C$24:$C$498,Emissionsfaktoren!$E$24:$E$498),2,0),"")*('Anreise Besucher_innen'!J30)))</f>
        <v/>
      </c>
      <c r="P77" s="283" t="str" cm="1">
        <f t="array" ref="P77">IF(J77=0,"",(IFERROR(VLOOKUP($D77&amp;J77&amp;$E77,CHOOSE({1,2},Emissionsfaktoren!$A$24:$A$498&amp;Emissionsfaktoren!$B$24:$B$498&amp;Emissionsfaktoren!$C$24:$C$498,Emissionsfaktoren!$E$24:$E$498),2,0),"")*('Anreise Besucher_innen'!L30)))</f>
        <v/>
      </c>
      <c r="Q77" s="284" t="str" cm="1">
        <f t="array" ref="Q77">IF(K77=0,"",(IFERROR(VLOOKUP($D77&amp;K77&amp;$E77,CHOOSE({1,2},Emissionsfaktoren!$A$24:$A$498&amp;Emissionsfaktoren!$B$24:$B$498&amp;Emissionsfaktoren!$C$24:$C$498,Emissionsfaktoren!$E$24:$E$498),2,0),"")*('Anreise Besucher_innen'!N30)))</f>
        <v/>
      </c>
      <c r="S77" s="184"/>
    </row>
    <row r="78" spans="1:19" ht="19.25" customHeight="1" x14ac:dyDescent="0.25">
      <c r="A78" s="597"/>
      <c r="B78" s="576"/>
      <c r="C78" s="108" t="s">
        <v>211</v>
      </c>
      <c r="D78" s="108"/>
      <c r="E78" s="108" t="s">
        <v>262</v>
      </c>
      <c r="F78" s="339">
        <f>IF(_xlfn.MAXIFS(Emissionsfaktoren!$B$24:$B$498,Emissionsfaktoren!$B$24:$B$498,"&lt;="&amp;'THG-Bilanz'!F$12,Emissionsfaktoren!$A$24:$A$498,'THG-Bilanz'!$D78,Emissionsfaktoren!$C$24:$C$498,'THG-Bilanz'!$E78)&gt;0,_xlfn.MAXIFS(Emissionsfaktoren!$B$24:$B$498,Emissionsfaktoren!$B$24:$B$498,"&lt;="&amp;'THG-Bilanz'!F$12,Emissionsfaktoren!$A$24:$A$498,'THG-Bilanz'!$D78,Emissionsfaktoren!$C$24:$C$498,'THG-Bilanz'!$E78),_xlfn.MINIFS(Emissionsfaktoren!$B$24:$B$498,Emissionsfaktoren!$A$24:$A$498,'THG-Bilanz'!$D78,Emissionsfaktoren!$C$24:$C$498,'THG-Bilanz'!$E78))</f>
        <v>0</v>
      </c>
      <c r="G78" s="339">
        <f>IF(_xlfn.MAXIFS(Emissionsfaktoren!$B$24:$B$498,Emissionsfaktoren!$B$24:$B$498,"&lt;="&amp;'THG-Bilanz'!G$12,Emissionsfaktoren!$A$24:$A$498,'THG-Bilanz'!$D78,Emissionsfaktoren!$C$24:$C$498,'THG-Bilanz'!$E78)&gt;0,_xlfn.MAXIFS(Emissionsfaktoren!$B$24:$B$498,Emissionsfaktoren!$B$24:$B$498,"&lt;="&amp;'THG-Bilanz'!G$12,Emissionsfaktoren!$A$24:$A$498,'THG-Bilanz'!$D78,Emissionsfaktoren!$C$24:$C$498,'THG-Bilanz'!$E78),_xlfn.MINIFS(Emissionsfaktoren!$B$24:$B$498,Emissionsfaktoren!$A$24:$A$498,'THG-Bilanz'!$D78,Emissionsfaktoren!$C$24:$C$498,'THG-Bilanz'!$E78))</f>
        <v>0</v>
      </c>
      <c r="H78" s="339">
        <f>IF(_xlfn.MAXIFS(Emissionsfaktoren!$B$24:$B$498,Emissionsfaktoren!$B$24:$B$498,"&lt;="&amp;'THG-Bilanz'!H$12,Emissionsfaktoren!$A$24:$A$498,'THG-Bilanz'!$D78,Emissionsfaktoren!$C$24:$C$498,'THG-Bilanz'!$E78)&gt;0,_xlfn.MAXIFS(Emissionsfaktoren!$B$24:$B$498,Emissionsfaktoren!$B$24:$B$498,"&lt;="&amp;'THG-Bilanz'!H$12,Emissionsfaktoren!$A$24:$A$498,'THG-Bilanz'!$D78,Emissionsfaktoren!$C$24:$C$498,'THG-Bilanz'!$E78),_xlfn.MINIFS(Emissionsfaktoren!$B$24:$B$498,Emissionsfaktoren!$A$24:$A$498,'THG-Bilanz'!$D78,Emissionsfaktoren!$C$24:$C$498,'THG-Bilanz'!$E78))</f>
        <v>0</v>
      </c>
      <c r="I78" s="339">
        <f>IF(_xlfn.MAXIFS(Emissionsfaktoren!$B$24:$B$498,Emissionsfaktoren!$B$24:$B$498,"&lt;="&amp;'THG-Bilanz'!I$12,Emissionsfaktoren!$A$24:$A$498,'THG-Bilanz'!$D78,Emissionsfaktoren!$C$24:$C$498,'THG-Bilanz'!$E78)&gt;0,_xlfn.MAXIFS(Emissionsfaktoren!$B$24:$B$498,Emissionsfaktoren!$B$24:$B$498,"&lt;="&amp;'THG-Bilanz'!I$12,Emissionsfaktoren!$A$24:$A$498,'THG-Bilanz'!$D78,Emissionsfaktoren!$C$24:$C$498,'THG-Bilanz'!$E78),_xlfn.MINIFS(Emissionsfaktoren!$B$24:$B$498,Emissionsfaktoren!$A$24:$A$498,'THG-Bilanz'!$D78,Emissionsfaktoren!$C$24:$C$498,'THG-Bilanz'!$E78))</f>
        <v>0</v>
      </c>
      <c r="J78" s="339">
        <f>IF(_xlfn.MAXIFS(Emissionsfaktoren!$B$24:$B$498,Emissionsfaktoren!$B$24:$B$498,"&lt;="&amp;'THG-Bilanz'!J$12,Emissionsfaktoren!$A$24:$A$498,'THG-Bilanz'!$D78,Emissionsfaktoren!$C$24:$C$498,'THG-Bilanz'!$E78)&gt;0,_xlfn.MAXIFS(Emissionsfaktoren!$B$24:$B$498,Emissionsfaktoren!$B$24:$B$498,"&lt;="&amp;'THG-Bilanz'!J$12,Emissionsfaktoren!$A$24:$A$498,'THG-Bilanz'!$D78,Emissionsfaktoren!$C$24:$C$498,'THG-Bilanz'!$E78),_xlfn.MINIFS(Emissionsfaktoren!$B$24:$B$498,Emissionsfaktoren!$A$24:$A$498,'THG-Bilanz'!$D78,Emissionsfaktoren!$C$24:$C$498,'THG-Bilanz'!$E78))</f>
        <v>0</v>
      </c>
      <c r="K78" s="339">
        <f>IF(_xlfn.MAXIFS(Emissionsfaktoren!$B$24:$B$498,Emissionsfaktoren!$B$24:$B$498,"&lt;="&amp;'THG-Bilanz'!K$12,Emissionsfaktoren!$A$24:$A$498,'THG-Bilanz'!$D78,Emissionsfaktoren!$C$24:$C$498,'THG-Bilanz'!$E78)&gt;0,_xlfn.MAXIFS(Emissionsfaktoren!$B$24:$B$498,Emissionsfaktoren!$B$24:$B$498,"&lt;="&amp;'THG-Bilanz'!K$12,Emissionsfaktoren!$A$24:$A$498,'THG-Bilanz'!$D78,Emissionsfaktoren!$C$24:$C$498,'THG-Bilanz'!$E78),_xlfn.MINIFS(Emissionsfaktoren!$B$24:$B$498,Emissionsfaktoren!$A$24:$A$498,'THG-Bilanz'!$D78,Emissionsfaktoren!$C$24:$C$498,'THG-Bilanz'!$E78))</f>
        <v>0</v>
      </c>
      <c r="L78" s="283" t="str" cm="1">
        <f t="array" ref="L78">IF(F78=0,"",(IFERROR(VLOOKUP($D78&amp;F78&amp;$E78,CHOOSE({1,2},Emissionsfaktoren!$A$24:$A$498&amp;Emissionsfaktoren!$B$24:$B$498&amp;Emissionsfaktoren!$C$24:$C$498,Emissionsfaktoren!$E$24:$E$498),2,0),"")*('Anreise Besucher_innen'!D31)))</f>
        <v/>
      </c>
      <c r="M78" s="283" t="str" cm="1">
        <f t="array" ref="M78">IF(G78=0,"",(IFERROR(VLOOKUP($D78&amp;G78&amp;$E78,CHOOSE({1,2},Emissionsfaktoren!$A$24:$A$498&amp;Emissionsfaktoren!$B$24:$B$498&amp;Emissionsfaktoren!$C$24:$C$498,Emissionsfaktoren!$E$24:$E$498),2,0),"")*('Anreise Besucher_innen'!F31)))</f>
        <v/>
      </c>
      <c r="N78" s="283" t="str" cm="1">
        <f t="array" ref="N78">IF(H78=0,"",(IFERROR(VLOOKUP($D78&amp;H78&amp;$E78,CHOOSE({1,2},Emissionsfaktoren!$A$24:$A$498&amp;Emissionsfaktoren!$B$24:$B$498&amp;Emissionsfaktoren!$C$24:$C$498,Emissionsfaktoren!$E$24:$E$498),2,0),"")*('Anreise Besucher_innen'!H31)))</f>
        <v/>
      </c>
      <c r="O78" s="283" t="str" cm="1">
        <f t="array" ref="O78">IF(I78=0,"",(IFERROR(VLOOKUP($D78&amp;I78&amp;$E78,CHOOSE({1,2},Emissionsfaktoren!$A$24:$A$498&amp;Emissionsfaktoren!$B$24:$B$498&amp;Emissionsfaktoren!$C$24:$C$498,Emissionsfaktoren!$E$24:$E$498),2,0),"")*('Anreise Besucher_innen'!J31)))</f>
        <v/>
      </c>
      <c r="P78" s="283" t="str" cm="1">
        <f t="array" ref="P78">IF(J78=0,"",(IFERROR(VLOOKUP($D78&amp;J78&amp;$E78,CHOOSE({1,2},Emissionsfaktoren!$A$24:$A$498&amp;Emissionsfaktoren!$B$24:$B$498&amp;Emissionsfaktoren!$C$24:$C$498,Emissionsfaktoren!$E$24:$E$498),2,0),"")*('Anreise Besucher_innen'!L31)))</f>
        <v/>
      </c>
      <c r="Q78" s="284" t="str" cm="1">
        <f t="array" ref="Q78">IF(K78=0,"",(IFERROR(VLOOKUP($D78&amp;K78&amp;$E78,CHOOSE({1,2},Emissionsfaktoren!$A$24:$A$498&amp;Emissionsfaktoren!$B$24:$B$498&amp;Emissionsfaktoren!$C$24:$C$498,Emissionsfaktoren!$E$24:$E$498),2,0),"")*('Anreise Besucher_innen'!N31)))</f>
        <v/>
      </c>
      <c r="S78" s="184"/>
    </row>
    <row r="79" spans="1:19" ht="19.25" customHeight="1" thickBot="1" x14ac:dyDescent="0.3">
      <c r="A79" s="597"/>
      <c r="B79" s="577"/>
      <c r="C79" s="112" t="s">
        <v>186</v>
      </c>
      <c r="D79" s="112"/>
      <c r="E79" s="112" t="s">
        <v>262</v>
      </c>
      <c r="F79" s="340">
        <f>IF(_xlfn.MAXIFS(Emissionsfaktoren!$B$24:$B$498,Emissionsfaktoren!$B$24:$B$498,"&lt;="&amp;'THG-Bilanz'!F$12,Emissionsfaktoren!$A$24:$A$498,'THG-Bilanz'!$D79,Emissionsfaktoren!$C$24:$C$498,'THG-Bilanz'!$E79)&gt;0,_xlfn.MAXIFS(Emissionsfaktoren!$B$24:$B$498,Emissionsfaktoren!$B$24:$B$498,"&lt;="&amp;'THG-Bilanz'!F$12,Emissionsfaktoren!$A$24:$A$498,'THG-Bilanz'!$D79,Emissionsfaktoren!$C$24:$C$498,'THG-Bilanz'!$E79),_xlfn.MINIFS(Emissionsfaktoren!$B$24:$B$498,Emissionsfaktoren!$A$24:$A$498,'THG-Bilanz'!$D79,Emissionsfaktoren!$C$24:$C$498,'THG-Bilanz'!$E79))</f>
        <v>0</v>
      </c>
      <c r="G79" s="340">
        <f>IF(_xlfn.MAXIFS(Emissionsfaktoren!$B$24:$B$498,Emissionsfaktoren!$B$24:$B$498,"&lt;="&amp;'THG-Bilanz'!G$12,Emissionsfaktoren!$A$24:$A$498,'THG-Bilanz'!$D79,Emissionsfaktoren!$C$24:$C$498,'THG-Bilanz'!$E79)&gt;0,_xlfn.MAXIFS(Emissionsfaktoren!$B$24:$B$498,Emissionsfaktoren!$B$24:$B$498,"&lt;="&amp;'THG-Bilanz'!G$12,Emissionsfaktoren!$A$24:$A$498,'THG-Bilanz'!$D79,Emissionsfaktoren!$C$24:$C$498,'THG-Bilanz'!$E79),_xlfn.MINIFS(Emissionsfaktoren!$B$24:$B$498,Emissionsfaktoren!$A$24:$A$498,'THG-Bilanz'!$D79,Emissionsfaktoren!$C$24:$C$498,'THG-Bilanz'!$E79))</f>
        <v>0</v>
      </c>
      <c r="H79" s="340">
        <f>IF(_xlfn.MAXIFS(Emissionsfaktoren!$B$24:$B$498,Emissionsfaktoren!$B$24:$B$498,"&lt;="&amp;'THG-Bilanz'!H$12,Emissionsfaktoren!$A$24:$A$498,'THG-Bilanz'!$D79,Emissionsfaktoren!$C$24:$C$498,'THG-Bilanz'!$E79)&gt;0,_xlfn.MAXIFS(Emissionsfaktoren!$B$24:$B$498,Emissionsfaktoren!$B$24:$B$498,"&lt;="&amp;'THG-Bilanz'!H$12,Emissionsfaktoren!$A$24:$A$498,'THG-Bilanz'!$D79,Emissionsfaktoren!$C$24:$C$498,'THG-Bilanz'!$E79),_xlfn.MINIFS(Emissionsfaktoren!$B$24:$B$498,Emissionsfaktoren!$A$24:$A$498,'THG-Bilanz'!$D79,Emissionsfaktoren!$C$24:$C$498,'THG-Bilanz'!$E79))</f>
        <v>0</v>
      </c>
      <c r="I79" s="340">
        <f>IF(_xlfn.MAXIFS(Emissionsfaktoren!$B$24:$B$498,Emissionsfaktoren!$B$24:$B$498,"&lt;="&amp;'THG-Bilanz'!I$12,Emissionsfaktoren!$A$24:$A$498,'THG-Bilanz'!$D79,Emissionsfaktoren!$C$24:$C$498,'THG-Bilanz'!$E79)&gt;0,_xlfn.MAXIFS(Emissionsfaktoren!$B$24:$B$498,Emissionsfaktoren!$B$24:$B$498,"&lt;="&amp;'THG-Bilanz'!I$12,Emissionsfaktoren!$A$24:$A$498,'THG-Bilanz'!$D79,Emissionsfaktoren!$C$24:$C$498,'THG-Bilanz'!$E79),_xlfn.MINIFS(Emissionsfaktoren!$B$24:$B$498,Emissionsfaktoren!$A$24:$A$498,'THG-Bilanz'!$D79,Emissionsfaktoren!$C$24:$C$498,'THG-Bilanz'!$E79))</f>
        <v>0</v>
      </c>
      <c r="J79" s="340">
        <f>IF(_xlfn.MAXIFS(Emissionsfaktoren!$B$24:$B$498,Emissionsfaktoren!$B$24:$B$498,"&lt;="&amp;'THG-Bilanz'!J$12,Emissionsfaktoren!$A$24:$A$498,'THG-Bilanz'!$D79,Emissionsfaktoren!$C$24:$C$498,'THG-Bilanz'!$E79)&gt;0,_xlfn.MAXIFS(Emissionsfaktoren!$B$24:$B$498,Emissionsfaktoren!$B$24:$B$498,"&lt;="&amp;'THG-Bilanz'!J$12,Emissionsfaktoren!$A$24:$A$498,'THG-Bilanz'!$D79,Emissionsfaktoren!$C$24:$C$498,'THG-Bilanz'!$E79),_xlfn.MINIFS(Emissionsfaktoren!$B$24:$B$498,Emissionsfaktoren!$A$24:$A$498,'THG-Bilanz'!$D79,Emissionsfaktoren!$C$24:$C$498,'THG-Bilanz'!$E79))</f>
        <v>0</v>
      </c>
      <c r="K79" s="340">
        <f>IF(_xlfn.MAXIFS(Emissionsfaktoren!$B$24:$B$498,Emissionsfaktoren!$B$24:$B$498,"&lt;="&amp;'THG-Bilanz'!K$12,Emissionsfaktoren!$A$24:$A$498,'THG-Bilanz'!$D79,Emissionsfaktoren!$C$24:$C$498,'THG-Bilanz'!$E79)&gt;0,_xlfn.MAXIFS(Emissionsfaktoren!$B$24:$B$498,Emissionsfaktoren!$B$24:$B$498,"&lt;="&amp;'THG-Bilanz'!K$12,Emissionsfaktoren!$A$24:$A$498,'THG-Bilanz'!$D79,Emissionsfaktoren!$C$24:$C$498,'THG-Bilanz'!$E79),_xlfn.MINIFS(Emissionsfaktoren!$B$24:$B$498,Emissionsfaktoren!$A$24:$A$498,'THG-Bilanz'!$D79,Emissionsfaktoren!$C$24:$C$498,'THG-Bilanz'!$E79))</f>
        <v>0</v>
      </c>
      <c r="L79" s="285" t="str" cm="1">
        <f t="array" ref="L79">IF(F79=0,"",(IFERROR(VLOOKUP($D79&amp;F79&amp;$E79,CHOOSE({1,2},Emissionsfaktoren!$A$24:$A$498&amp;Emissionsfaktoren!$B$24:$B$498&amp;Emissionsfaktoren!$C$24:$C$498,Emissionsfaktoren!$E$24:$E$498),2,0),"")*('Anreise Besucher_innen'!D32)))</f>
        <v/>
      </c>
      <c r="M79" s="285" t="str" cm="1">
        <f t="array" ref="M79">IF(G79=0,"",(IFERROR(VLOOKUP($D79&amp;G79&amp;$E79,CHOOSE({1,2},Emissionsfaktoren!$A$24:$A$498&amp;Emissionsfaktoren!$B$24:$B$498&amp;Emissionsfaktoren!$C$24:$C$498,Emissionsfaktoren!$E$24:$E$498),2,0),"")*('Anreise Besucher_innen'!F32)))</f>
        <v/>
      </c>
      <c r="N79" s="285" t="str" cm="1">
        <f t="array" ref="N79">IF(H79=0,"",(IFERROR(VLOOKUP($D79&amp;H79&amp;$E79,CHOOSE({1,2},Emissionsfaktoren!$A$24:$A$498&amp;Emissionsfaktoren!$B$24:$B$498&amp;Emissionsfaktoren!$C$24:$C$498,Emissionsfaktoren!$E$24:$E$498),2,0),"")*('Anreise Besucher_innen'!H32)))</f>
        <v/>
      </c>
      <c r="O79" s="285" t="str" cm="1">
        <f t="array" ref="O79">IF(I79=0,"",(IFERROR(VLOOKUP($D79&amp;I79&amp;$E79,CHOOSE({1,2},Emissionsfaktoren!$A$24:$A$498&amp;Emissionsfaktoren!$B$24:$B$498&amp;Emissionsfaktoren!$C$24:$C$498,Emissionsfaktoren!$E$24:$E$498),2,0),"")*('Anreise Besucher_innen'!J32)))</f>
        <v/>
      </c>
      <c r="P79" s="285" t="str" cm="1">
        <f t="array" ref="P79">IF(J79=0,"",(IFERROR(VLOOKUP($D79&amp;J79&amp;$E79,CHOOSE({1,2},Emissionsfaktoren!$A$24:$A$498&amp;Emissionsfaktoren!$B$24:$B$498&amp;Emissionsfaktoren!$C$24:$C$498,Emissionsfaktoren!$E$24:$E$498),2,0),"")*('Anreise Besucher_innen'!L32)))</f>
        <v/>
      </c>
      <c r="Q79" s="286" t="str" cm="1">
        <f t="array" ref="Q79">IF(K79=0,"",(IFERROR(VLOOKUP($D79&amp;K79&amp;$E79,CHOOSE({1,2},Emissionsfaktoren!$A$24:$A$498&amp;Emissionsfaktoren!$B$24:$B$498&amp;Emissionsfaktoren!$C$24:$C$498,Emissionsfaktoren!$E$24:$E$498),2,0),"")*('Anreise Besucher_innen'!N32)))</f>
        <v/>
      </c>
      <c r="S79" s="184"/>
    </row>
    <row r="80" spans="1:19" ht="19.25" hidden="1" customHeight="1" thickBot="1" x14ac:dyDescent="0.3">
      <c r="A80" s="597"/>
      <c r="B80" s="253" t="s">
        <v>274</v>
      </c>
      <c r="C80" s="190" t="s">
        <v>275</v>
      </c>
      <c r="D80" s="190"/>
      <c r="E80" s="190" t="s">
        <v>262</v>
      </c>
      <c r="F80" s="345">
        <f>IF(_xlfn.MAXIFS(Emissionsfaktoren!$B$24:$B$498,Emissionsfaktoren!$B$24:$B$498,"&lt;="&amp;'THG-Bilanz'!F$12,Emissionsfaktoren!$A$24:$A$498,'THG-Bilanz'!$D80,Emissionsfaktoren!$C$24:$C$498,'THG-Bilanz'!$E80)&gt;0,_xlfn.MAXIFS(Emissionsfaktoren!$B$24:$B$498,Emissionsfaktoren!$B$24:$B$498,"&lt;="&amp;'THG-Bilanz'!F$12,Emissionsfaktoren!$A$24:$A$498,'THG-Bilanz'!$D80,Emissionsfaktoren!$C$24:$C$498,'THG-Bilanz'!$E80),_xlfn.MINIFS(Emissionsfaktoren!$B$24:$B$498,Emissionsfaktoren!$A$24:$A$498,'THG-Bilanz'!$D80,Emissionsfaktoren!$C$24:$C$498,'THG-Bilanz'!$E80))</f>
        <v>0</v>
      </c>
      <c r="G80" s="345">
        <f>IF(_xlfn.MAXIFS(Emissionsfaktoren!$B$24:$B$498,Emissionsfaktoren!$B$24:$B$498,"&lt;="&amp;'THG-Bilanz'!G$12,Emissionsfaktoren!$A$24:$A$498,'THG-Bilanz'!$D80,Emissionsfaktoren!$C$24:$C$498,'THG-Bilanz'!$E80)&gt;0,_xlfn.MAXIFS(Emissionsfaktoren!$B$24:$B$498,Emissionsfaktoren!$B$24:$B$498,"&lt;="&amp;'THG-Bilanz'!G$12,Emissionsfaktoren!$A$24:$A$498,'THG-Bilanz'!$D80,Emissionsfaktoren!$C$24:$C$498,'THG-Bilanz'!$E80),_xlfn.MINIFS(Emissionsfaktoren!$B$24:$B$498,Emissionsfaktoren!$A$24:$A$498,'THG-Bilanz'!$D80,Emissionsfaktoren!$C$24:$C$498,'THG-Bilanz'!$E80))</f>
        <v>0</v>
      </c>
      <c r="H80" s="345">
        <f>IF(_xlfn.MAXIFS(Emissionsfaktoren!$B$24:$B$498,Emissionsfaktoren!$B$24:$B$498,"&lt;="&amp;'THG-Bilanz'!H$12,Emissionsfaktoren!$A$24:$A$498,'THG-Bilanz'!$D80,Emissionsfaktoren!$C$24:$C$498,'THG-Bilanz'!$E80)&gt;0,_xlfn.MAXIFS(Emissionsfaktoren!$B$24:$B$498,Emissionsfaktoren!$B$24:$B$498,"&lt;="&amp;'THG-Bilanz'!H$12,Emissionsfaktoren!$A$24:$A$498,'THG-Bilanz'!$D80,Emissionsfaktoren!$C$24:$C$498,'THG-Bilanz'!$E80),_xlfn.MINIFS(Emissionsfaktoren!$B$24:$B$498,Emissionsfaktoren!$A$24:$A$498,'THG-Bilanz'!$D80,Emissionsfaktoren!$C$24:$C$498,'THG-Bilanz'!$E80))</f>
        <v>0</v>
      </c>
      <c r="I80" s="345">
        <f>IF(_xlfn.MAXIFS(Emissionsfaktoren!$B$24:$B$498,Emissionsfaktoren!$B$24:$B$498,"&lt;="&amp;'THG-Bilanz'!I$12,Emissionsfaktoren!$A$24:$A$498,'THG-Bilanz'!$D80,Emissionsfaktoren!$C$24:$C$498,'THG-Bilanz'!$E80)&gt;0,_xlfn.MAXIFS(Emissionsfaktoren!$B$24:$B$498,Emissionsfaktoren!$B$24:$B$498,"&lt;="&amp;'THG-Bilanz'!I$12,Emissionsfaktoren!$A$24:$A$498,'THG-Bilanz'!$D80,Emissionsfaktoren!$C$24:$C$498,'THG-Bilanz'!$E80),_xlfn.MINIFS(Emissionsfaktoren!$B$24:$B$498,Emissionsfaktoren!$A$24:$A$498,'THG-Bilanz'!$D80,Emissionsfaktoren!$C$24:$C$498,'THG-Bilanz'!$E80))</f>
        <v>0</v>
      </c>
      <c r="J80" s="345">
        <f>IF(_xlfn.MAXIFS(Emissionsfaktoren!$B$24:$B$498,Emissionsfaktoren!$B$24:$B$498,"&lt;="&amp;'THG-Bilanz'!J$12,Emissionsfaktoren!$A$24:$A$498,'THG-Bilanz'!$D80,Emissionsfaktoren!$C$24:$C$498,'THG-Bilanz'!$E80)&gt;0,_xlfn.MAXIFS(Emissionsfaktoren!$B$24:$B$498,Emissionsfaktoren!$B$24:$B$498,"&lt;="&amp;'THG-Bilanz'!J$12,Emissionsfaktoren!$A$24:$A$498,'THG-Bilanz'!$D80,Emissionsfaktoren!$C$24:$C$498,'THG-Bilanz'!$E80),_xlfn.MINIFS(Emissionsfaktoren!$B$24:$B$498,Emissionsfaktoren!$A$24:$A$498,'THG-Bilanz'!$D80,Emissionsfaktoren!$C$24:$C$498,'THG-Bilanz'!$E80))</f>
        <v>0</v>
      </c>
      <c r="K80" s="345">
        <f>IF(_xlfn.MAXIFS(Emissionsfaktoren!$B$24:$B$498,Emissionsfaktoren!$B$24:$B$498,"&lt;="&amp;'THG-Bilanz'!K$12,Emissionsfaktoren!$A$24:$A$498,'THG-Bilanz'!$D80,Emissionsfaktoren!$C$24:$C$498,'THG-Bilanz'!$E80)&gt;0,_xlfn.MAXIFS(Emissionsfaktoren!$B$24:$B$498,Emissionsfaktoren!$B$24:$B$498,"&lt;="&amp;'THG-Bilanz'!K$12,Emissionsfaktoren!$A$24:$A$498,'THG-Bilanz'!$D80,Emissionsfaktoren!$C$24:$C$498,'THG-Bilanz'!$E80),_xlfn.MINIFS(Emissionsfaktoren!$B$24:$B$498,Emissionsfaktoren!$A$24:$A$498,'THG-Bilanz'!$D80,Emissionsfaktoren!$C$24:$C$498,'THG-Bilanz'!$E80))</f>
        <v>0</v>
      </c>
      <c r="L80" s="281" t="str" cm="1">
        <f t="array" ref="L80">IF(F80=0,"",(IFERROR(VLOOKUP($D80&amp;F80&amp;$E80,CHOOSE({1,2},Emissionsfaktoren!$A$24:$A$498&amp;Emissionsfaktoren!$B$24:$B$498&amp;Emissionsfaktoren!$C$24:$C$498,Emissionsfaktoren!$E$24:$E$498),2,0),"")*#REF!))</f>
        <v/>
      </c>
      <c r="M80" s="281" t="str" cm="1">
        <f t="array" ref="M80">IF(G80=0,"",(IFERROR(VLOOKUP($D80&amp;G80&amp;$E80,CHOOSE({1,2},Emissionsfaktoren!$A$24:$A$498&amp;Emissionsfaktoren!$B$24:$B$498&amp;Emissionsfaktoren!$C$24:$C$498,Emissionsfaktoren!$E$24:$E$498),2,0),"")*#REF!))</f>
        <v/>
      </c>
      <c r="N80" s="281" t="str" cm="1">
        <f t="array" ref="N80">IF(H80=0,"",(IFERROR(VLOOKUP($D80&amp;H80&amp;$E80,CHOOSE({1,2},Emissionsfaktoren!$A$24:$A$498&amp;Emissionsfaktoren!$B$24:$B$498&amp;Emissionsfaktoren!$C$24:$C$498,Emissionsfaktoren!$E$24:$E$498),2,0),"")*#REF!))</f>
        <v/>
      </c>
      <c r="O80" s="281" t="str" cm="1">
        <f t="array" ref="O80">IF(I80=0,"",(IFERROR(VLOOKUP($D80&amp;I80&amp;$E80,CHOOSE({1,2},Emissionsfaktoren!$A$24:$A$498&amp;Emissionsfaktoren!$B$24:$B$498&amp;Emissionsfaktoren!$C$24:$C$498,Emissionsfaktoren!$E$24:$E$498),2,0),"")*#REF!))</f>
        <v/>
      </c>
      <c r="P80" s="281" t="str" cm="1">
        <f t="array" ref="P80">IF(J80=0,"",(IFERROR(VLOOKUP($D80&amp;J80&amp;$E80,CHOOSE({1,2},Emissionsfaktoren!$A$24:$A$498&amp;Emissionsfaktoren!$B$24:$B$498&amp;Emissionsfaktoren!$C$24:$C$498,Emissionsfaktoren!$E$24:$E$498),2,0),"")*#REF!))</f>
        <v/>
      </c>
      <c r="Q80" s="282" t="str" cm="1">
        <f t="array" ref="Q80">IF(K80=0,"",(IFERROR(VLOOKUP($D80&amp;K80&amp;$E80,CHOOSE({1,2},Emissionsfaktoren!$A$24:$A$498&amp;Emissionsfaktoren!$B$24:$B$498&amp;Emissionsfaktoren!$C$24:$C$498,Emissionsfaktoren!$E$24:$E$498),2,0),"")*#REF!))</f>
        <v/>
      </c>
    </row>
    <row r="81" spans="1:17" ht="19.25" hidden="1" customHeight="1" x14ac:dyDescent="0.25">
      <c r="A81" s="597"/>
      <c r="B81" s="590" t="s">
        <v>276</v>
      </c>
      <c r="C81" s="176" t="s">
        <v>201</v>
      </c>
      <c r="D81" s="176"/>
      <c r="E81" s="176" t="s">
        <v>262</v>
      </c>
      <c r="F81" s="337">
        <f>IF(_xlfn.MAXIFS(Emissionsfaktoren!$B$24:$B$498,Emissionsfaktoren!$B$24:$B$498,"&lt;="&amp;'THG-Bilanz'!F$12,Emissionsfaktoren!$A$24:$A$498,'THG-Bilanz'!$D81,Emissionsfaktoren!$C$24:$C$498,'THG-Bilanz'!$E81)&gt;0,_xlfn.MAXIFS(Emissionsfaktoren!$B$24:$B$498,Emissionsfaktoren!$B$24:$B$498,"&lt;="&amp;'THG-Bilanz'!F$12,Emissionsfaktoren!$A$24:$A$498,'THG-Bilanz'!$D81,Emissionsfaktoren!$C$24:$C$498,'THG-Bilanz'!$E81),_xlfn.MINIFS(Emissionsfaktoren!$B$24:$B$498,Emissionsfaktoren!$A$24:$A$498,'THG-Bilanz'!$D81,Emissionsfaktoren!$C$24:$C$498,'THG-Bilanz'!$E81))</f>
        <v>0</v>
      </c>
      <c r="G81" s="337">
        <f>IF(_xlfn.MAXIFS(Emissionsfaktoren!$B$24:$B$498,Emissionsfaktoren!$B$24:$B$498,"&lt;="&amp;'THG-Bilanz'!G$12,Emissionsfaktoren!$A$24:$A$498,'THG-Bilanz'!$D81,Emissionsfaktoren!$C$24:$C$498,'THG-Bilanz'!$E81)&gt;0,_xlfn.MAXIFS(Emissionsfaktoren!$B$24:$B$498,Emissionsfaktoren!$B$24:$B$498,"&lt;="&amp;'THG-Bilanz'!G$12,Emissionsfaktoren!$A$24:$A$498,'THG-Bilanz'!$D81,Emissionsfaktoren!$C$24:$C$498,'THG-Bilanz'!$E81),_xlfn.MINIFS(Emissionsfaktoren!$B$24:$B$498,Emissionsfaktoren!$A$24:$A$498,'THG-Bilanz'!$D81,Emissionsfaktoren!$C$24:$C$498,'THG-Bilanz'!$E81))</f>
        <v>0</v>
      </c>
      <c r="H81" s="337">
        <f>IF(_xlfn.MAXIFS(Emissionsfaktoren!$B$24:$B$498,Emissionsfaktoren!$B$24:$B$498,"&lt;="&amp;'THG-Bilanz'!H$12,Emissionsfaktoren!$A$24:$A$498,'THG-Bilanz'!$D81,Emissionsfaktoren!$C$24:$C$498,'THG-Bilanz'!$E81)&gt;0,_xlfn.MAXIFS(Emissionsfaktoren!$B$24:$B$498,Emissionsfaktoren!$B$24:$B$498,"&lt;="&amp;'THG-Bilanz'!H$12,Emissionsfaktoren!$A$24:$A$498,'THG-Bilanz'!$D81,Emissionsfaktoren!$C$24:$C$498,'THG-Bilanz'!$E81),_xlfn.MINIFS(Emissionsfaktoren!$B$24:$B$498,Emissionsfaktoren!$A$24:$A$498,'THG-Bilanz'!$D81,Emissionsfaktoren!$C$24:$C$498,'THG-Bilanz'!$E81))</f>
        <v>0</v>
      </c>
      <c r="I81" s="337">
        <f>IF(_xlfn.MAXIFS(Emissionsfaktoren!$B$24:$B$498,Emissionsfaktoren!$B$24:$B$498,"&lt;="&amp;'THG-Bilanz'!I$12,Emissionsfaktoren!$A$24:$A$498,'THG-Bilanz'!$D81,Emissionsfaktoren!$C$24:$C$498,'THG-Bilanz'!$E81)&gt;0,_xlfn.MAXIFS(Emissionsfaktoren!$B$24:$B$498,Emissionsfaktoren!$B$24:$B$498,"&lt;="&amp;'THG-Bilanz'!I$12,Emissionsfaktoren!$A$24:$A$498,'THG-Bilanz'!$D81,Emissionsfaktoren!$C$24:$C$498,'THG-Bilanz'!$E81),_xlfn.MINIFS(Emissionsfaktoren!$B$24:$B$498,Emissionsfaktoren!$A$24:$A$498,'THG-Bilanz'!$D81,Emissionsfaktoren!$C$24:$C$498,'THG-Bilanz'!$E81))</f>
        <v>0</v>
      </c>
      <c r="J81" s="337">
        <f>IF(_xlfn.MAXIFS(Emissionsfaktoren!$B$24:$B$498,Emissionsfaktoren!$B$24:$B$498,"&lt;="&amp;'THG-Bilanz'!J$12,Emissionsfaktoren!$A$24:$A$498,'THG-Bilanz'!$D81,Emissionsfaktoren!$C$24:$C$498,'THG-Bilanz'!$E81)&gt;0,_xlfn.MAXIFS(Emissionsfaktoren!$B$24:$B$498,Emissionsfaktoren!$B$24:$B$498,"&lt;="&amp;'THG-Bilanz'!J$12,Emissionsfaktoren!$A$24:$A$498,'THG-Bilanz'!$D81,Emissionsfaktoren!$C$24:$C$498,'THG-Bilanz'!$E81),_xlfn.MINIFS(Emissionsfaktoren!$B$24:$B$498,Emissionsfaktoren!$A$24:$A$498,'THG-Bilanz'!$D81,Emissionsfaktoren!$C$24:$C$498,'THG-Bilanz'!$E81))</f>
        <v>0</v>
      </c>
      <c r="K81" s="337">
        <f>IF(_xlfn.MAXIFS(Emissionsfaktoren!$B$24:$B$498,Emissionsfaktoren!$B$24:$B$498,"&lt;="&amp;'THG-Bilanz'!K$12,Emissionsfaktoren!$A$24:$A$498,'THG-Bilanz'!$D81,Emissionsfaktoren!$C$24:$C$498,'THG-Bilanz'!$E81)&gt;0,_xlfn.MAXIFS(Emissionsfaktoren!$B$24:$B$498,Emissionsfaktoren!$B$24:$B$498,"&lt;="&amp;'THG-Bilanz'!K$12,Emissionsfaktoren!$A$24:$A$498,'THG-Bilanz'!$D81,Emissionsfaktoren!$C$24:$C$498,'THG-Bilanz'!$E81),_xlfn.MINIFS(Emissionsfaktoren!$B$24:$B$498,Emissionsfaktoren!$A$24:$A$498,'THG-Bilanz'!$D81,Emissionsfaktoren!$C$24:$C$498,'THG-Bilanz'!$E81))</f>
        <v>0</v>
      </c>
      <c r="L81" s="281" t="str" cm="1">
        <f t="array" ref="L81">IF(F81=0,"",(IFERROR(VLOOKUP($D81&amp;F81&amp;$E81,CHOOSE({1,2},Emissionsfaktoren!$A$24:$A$498&amp;Emissionsfaktoren!$B$24:$B$498&amp;Emissionsfaktoren!$C$24:$C$498,Emissionsfaktoren!$E$24:$E$498),2,0),"")*#REF!))</f>
        <v/>
      </c>
      <c r="M81" s="281" t="str" cm="1">
        <f t="array" ref="M81">IF(G81=0,"",(IFERROR(VLOOKUP($D81&amp;G81&amp;$E81,CHOOSE({1,2},Emissionsfaktoren!$A$24:$A$498&amp;Emissionsfaktoren!$B$24:$B$498&amp;Emissionsfaktoren!$C$24:$C$498,Emissionsfaktoren!$E$24:$E$498),2,0),"")*#REF!))</f>
        <v/>
      </c>
      <c r="N81" s="281" t="str" cm="1">
        <f t="array" ref="N81">IF(H81=0,"",(IFERROR(VLOOKUP($D81&amp;H81&amp;$E81,CHOOSE({1,2},Emissionsfaktoren!$A$24:$A$498&amp;Emissionsfaktoren!$B$24:$B$498&amp;Emissionsfaktoren!$C$24:$C$498,Emissionsfaktoren!$E$24:$E$498),2,0),"")*#REF!))</f>
        <v/>
      </c>
      <c r="O81" s="281" t="str" cm="1">
        <f t="array" ref="O81">IF(I81=0,"",(IFERROR(VLOOKUP($D81&amp;I81&amp;$E81,CHOOSE({1,2},Emissionsfaktoren!$A$24:$A$498&amp;Emissionsfaktoren!$B$24:$B$498&amp;Emissionsfaktoren!$C$24:$C$498,Emissionsfaktoren!$E$24:$E$498),2,0),"")*#REF!))</f>
        <v/>
      </c>
      <c r="P81" s="281" t="str" cm="1">
        <f t="array" ref="P81">IF(J81=0,"",(IFERROR(VLOOKUP($D81&amp;J81&amp;$E81,CHOOSE({1,2},Emissionsfaktoren!$A$24:$A$498&amp;Emissionsfaktoren!$B$24:$B$498&amp;Emissionsfaktoren!$C$24:$C$498,Emissionsfaktoren!$E$24:$E$498),2,0),"")*#REF!))</f>
        <v/>
      </c>
      <c r="Q81" s="282" t="str" cm="1">
        <f t="array" ref="Q81">IF(K81=0,"",(IFERROR(VLOOKUP($D81&amp;K81&amp;$E81,CHOOSE({1,2},Emissionsfaktoren!$A$24:$A$498&amp;Emissionsfaktoren!$B$24:$B$498&amp;Emissionsfaktoren!$C$24:$C$498,Emissionsfaktoren!$E$24:$E$498),2,0),"")*#REF!))</f>
        <v/>
      </c>
    </row>
    <row r="82" spans="1:17" ht="19.25" hidden="1" customHeight="1" x14ac:dyDescent="0.25">
      <c r="A82" s="597"/>
      <c r="B82" s="592"/>
      <c r="C82" s="108" t="s">
        <v>202</v>
      </c>
      <c r="D82" s="257"/>
      <c r="E82" s="257" t="s">
        <v>262</v>
      </c>
      <c r="F82" s="338">
        <f>IF(_xlfn.MAXIFS(Emissionsfaktoren!$B$24:$B$498,Emissionsfaktoren!$B$24:$B$498,"&lt;="&amp;'THG-Bilanz'!F$12,Emissionsfaktoren!$A$24:$A$498,'THG-Bilanz'!$D82,Emissionsfaktoren!$C$24:$C$498,'THG-Bilanz'!$E82)&gt;0,_xlfn.MAXIFS(Emissionsfaktoren!$B$24:$B$498,Emissionsfaktoren!$B$24:$B$498,"&lt;="&amp;'THG-Bilanz'!F$12,Emissionsfaktoren!$A$24:$A$498,'THG-Bilanz'!$D82,Emissionsfaktoren!$C$24:$C$498,'THG-Bilanz'!$E82),_xlfn.MINIFS(Emissionsfaktoren!$B$24:$B$498,Emissionsfaktoren!$A$24:$A$498,'THG-Bilanz'!$D82,Emissionsfaktoren!$C$24:$C$498,'THG-Bilanz'!$E82))</f>
        <v>0</v>
      </c>
      <c r="G82" s="338">
        <f>IF(_xlfn.MAXIFS(Emissionsfaktoren!$B$24:$B$498,Emissionsfaktoren!$B$24:$B$498,"&lt;="&amp;'THG-Bilanz'!G$12,Emissionsfaktoren!$A$24:$A$498,'THG-Bilanz'!$D82,Emissionsfaktoren!$C$24:$C$498,'THG-Bilanz'!$E82)&gt;0,_xlfn.MAXIFS(Emissionsfaktoren!$B$24:$B$498,Emissionsfaktoren!$B$24:$B$498,"&lt;="&amp;'THG-Bilanz'!G$12,Emissionsfaktoren!$A$24:$A$498,'THG-Bilanz'!$D82,Emissionsfaktoren!$C$24:$C$498,'THG-Bilanz'!$E82),_xlfn.MINIFS(Emissionsfaktoren!$B$24:$B$498,Emissionsfaktoren!$A$24:$A$498,'THG-Bilanz'!$D82,Emissionsfaktoren!$C$24:$C$498,'THG-Bilanz'!$E82))</f>
        <v>0</v>
      </c>
      <c r="H82" s="338">
        <f>IF(_xlfn.MAXIFS(Emissionsfaktoren!$B$24:$B$498,Emissionsfaktoren!$B$24:$B$498,"&lt;="&amp;'THG-Bilanz'!H$12,Emissionsfaktoren!$A$24:$A$498,'THG-Bilanz'!$D82,Emissionsfaktoren!$C$24:$C$498,'THG-Bilanz'!$E82)&gt;0,_xlfn.MAXIFS(Emissionsfaktoren!$B$24:$B$498,Emissionsfaktoren!$B$24:$B$498,"&lt;="&amp;'THG-Bilanz'!H$12,Emissionsfaktoren!$A$24:$A$498,'THG-Bilanz'!$D82,Emissionsfaktoren!$C$24:$C$498,'THG-Bilanz'!$E82),_xlfn.MINIFS(Emissionsfaktoren!$B$24:$B$498,Emissionsfaktoren!$A$24:$A$498,'THG-Bilanz'!$D82,Emissionsfaktoren!$C$24:$C$498,'THG-Bilanz'!$E82))</f>
        <v>0</v>
      </c>
      <c r="I82" s="338">
        <f>IF(_xlfn.MAXIFS(Emissionsfaktoren!$B$24:$B$498,Emissionsfaktoren!$B$24:$B$498,"&lt;="&amp;'THG-Bilanz'!I$12,Emissionsfaktoren!$A$24:$A$498,'THG-Bilanz'!$D82,Emissionsfaktoren!$C$24:$C$498,'THG-Bilanz'!$E82)&gt;0,_xlfn.MAXIFS(Emissionsfaktoren!$B$24:$B$498,Emissionsfaktoren!$B$24:$B$498,"&lt;="&amp;'THG-Bilanz'!I$12,Emissionsfaktoren!$A$24:$A$498,'THG-Bilanz'!$D82,Emissionsfaktoren!$C$24:$C$498,'THG-Bilanz'!$E82),_xlfn.MINIFS(Emissionsfaktoren!$B$24:$B$498,Emissionsfaktoren!$A$24:$A$498,'THG-Bilanz'!$D82,Emissionsfaktoren!$C$24:$C$498,'THG-Bilanz'!$E82))</f>
        <v>0</v>
      </c>
      <c r="J82" s="338">
        <f>IF(_xlfn.MAXIFS(Emissionsfaktoren!$B$24:$B$498,Emissionsfaktoren!$B$24:$B$498,"&lt;="&amp;'THG-Bilanz'!J$12,Emissionsfaktoren!$A$24:$A$498,'THG-Bilanz'!$D82,Emissionsfaktoren!$C$24:$C$498,'THG-Bilanz'!$E82)&gt;0,_xlfn.MAXIFS(Emissionsfaktoren!$B$24:$B$498,Emissionsfaktoren!$B$24:$B$498,"&lt;="&amp;'THG-Bilanz'!J$12,Emissionsfaktoren!$A$24:$A$498,'THG-Bilanz'!$D82,Emissionsfaktoren!$C$24:$C$498,'THG-Bilanz'!$E82),_xlfn.MINIFS(Emissionsfaktoren!$B$24:$B$498,Emissionsfaktoren!$A$24:$A$498,'THG-Bilanz'!$D82,Emissionsfaktoren!$C$24:$C$498,'THG-Bilanz'!$E82))</f>
        <v>0</v>
      </c>
      <c r="K82" s="338">
        <f>IF(_xlfn.MAXIFS(Emissionsfaktoren!$B$24:$B$498,Emissionsfaktoren!$B$24:$B$498,"&lt;="&amp;'THG-Bilanz'!K$12,Emissionsfaktoren!$A$24:$A$498,'THG-Bilanz'!$D82,Emissionsfaktoren!$C$24:$C$498,'THG-Bilanz'!$E82)&gt;0,_xlfn.MAXIFS(Emissionsfaktoren!$B$24:$B$498,Emissionsfaktoren!$B$24:$B$498,"&lt;="&amp;'THG-Bilanz'!K$12,Emissionsfaktoren!$A$24:$A$498,'THG-Bilanz'!$D82,Emissionsfaktoren!$C$24:$C$498,'THG-Bilanz'!$E82),_xlfn.MINIFS(Emissionsfaktoren!$B$24:$B$498,Emissionsfaktoren!$A$24:$A$498,'THG-Bilanz'!$D82,Emissionsfaktoren!$C$24:$C$498,'THG-Bilanz'!$E82))</f>
        <v>0</v>
      </c>
      <c r="L82" s="283" t="str" cm="1">
        <f t="array" ref="L82">IF(F82=0,"",(IFERROR(VLOOKUP($D82&amp;F82&amp;$E82,CHOOSE({1,2},Emissionsfaktoren!$A$24:$A$498&amp;Emissionsfaktoren!$B$24:$B$498&amp;Emissionsfaktoren!$C$24:$C$498,Emissionsfaktoren!$E$24:$E$498),2,0),"")*#REF!))</f>
        <v/>
      </c>
      <c r="M82" s="283" t="str" cm="1">
        <f t="array" ref="M82">IF(G82=0,"",(IFERROR(VLOOKUP($D82&amp;G82&amp;$E82,CHOOSE({1,2},Emissionsfaktoren!$A$24:$A$498&amp;Emissionsfaktoren!$B$24:$B$498&amp;Emissionsfaktoren!$C$24:$C$498,Emissionsfaktoren!$E$24:$E$498),2,0),"")*#REF!))</f>
        <v/>
      </c>
      <c r="N82" s="283" t="str" cm="1">
        <f t="array" ref="N82">IF(H82=0,"",(IFERROR(VLOOKUP($D82&amp;H82&amp;$E82,CHOOSE({1,2},Emissionsfaktoren!$A$24:$A$498&amp;Emissionsfaktoren!$B$24:$B$498&amp;Emissionsfaktoren!$C$24:$C$498,Emissionsfaktoren!$E$24:$E$498),2,0),"")*#REF!))</f>
        <v/>
      </c>
      <c r="O82" s="283" t="str" cm="1">
        <f t="array" ref="O82">IF(I82=0,"",(IFERROR(VLOOKUP($D82&amp;I82&amp;$E82,CHOOSE({1,2},Emissionsfaktoren!$A$24:$A$498&amp;Emissionsfaktoren!$B$24:$B$498&amp;Emissionsfaktoren!$C$24:$C$498,Emissionsfaktoren!$E$24:$E$498),2,0),"")*#REF!))</f>
        <v/>
      </c>
      <c r="P82" s="283" t="str" cm="1">
        <f t="array" ref="P82">IF(J82=0,"",(IFERROR(VLOOKUP($D82&amp;J82&amp;$E82,CHOOSE({1,2},Emissionsfaktoren!$A$24:$A$498&amp;Emissionsfaktoren!$B$24:$B$498&amp;Emissionsfaktoren!$C$24:$C$498,Emissionsfaktoren!$E$24:$E$498),2,0),"")*#REF!))</f>
        <v/>
      </c>
      <c r="Q82" s="284" t="str" cm="1">
        <f t="array" ref="Q82">IF(K82=0,"",(IFERROR(VLOOKUP($D82&amp;K82&amp;$E82,CHOOSE({1,2},Emissionsfaktoren!$A$24:$A$498&amp;Emissionsfaktoren!$B$24:$B$498&amp;Emissionsfaktoren!$C$24:$C$498,Emissionsfaktoren!$E$24:$E$498),2,0),"")*#REF!))</f>
        <v/>
      </c>
    </row>
    <row r="83" spans="1:17" ht="19.25" hidden="1" customHeight="1" x14ac:dyDescent="0.25">
      <c r="A83" s="597"/>
      <c r="B83" s="592"/>
      <c r="C83" s="108" t="s">
        <v>204</v>
      </c>
      <c r="D83" s="257"/>
      <c r="E83" s="257" t="s">
        <v>262</v>
      </c>
      <c r="F83" s="338">
        <f>IF(_xlfn.MAXIFS(Emissionsfaktoren!$B$24:$B$498,Emissionsfaktoren!$B$24:$B$498,"&lt;="&amp;'THG-Bilanz'!F$12,Emissionsfaktoren!$A$24:$A$498,'THG-Bilanz'!$D83,Emissionsfaktoren!$C$24:$C$498,'THG-Bilanz'!$E83)&gt;0,_xlfn.MAXIFS(Emissionsfaktoren!$B$24:$B$498,Emissionsfaktoren!$B$24:$B$498,"&lt;="&amp;'THG-Bilanz'!F$12,Emissionsfaktoren!$A$24:$A$498,'THG-Bilanz'!$D83,Emissionsfaktoren!$C$24:$C$498,'THG-Bilanz'!$E83),_xlfn.MINIFS(Emissionsfaktoren!$B$24:$B$498,Emissionsfaktoren!$A$24:$A$498,'THG-Bilanz'!$D83,Emissionsfaktoren!$C$24:$C$498,'THG-Bilanz'!$E83))</f>
        <v>0</v>
      </c>
      <c r="G83" s="338">
        <f>IF(_xlfn.MAXIFS(Emissionsfaktoren!$B$24:$B$498,Emissionsfaktoren!$B$24:$B$498,"&lt;="&amp;'THG-Bilanz'!G$12,Emissionsfaktoren!$A$24:$A$498,'THG-Bilanz'!$D83,Emissionsfaktoren!$C$24:$C$498,'THG-Bilanz'!$E83)&gt;0,_xlfn.MAXIFS(Emissionsfaktoren!$B$24:$B$498,Emissionsfaktoren!$B$24:$B$498,"&lt;="&amp;'THG-Bilanz'!G$12,Emissionsfaktoren!$A$24:$A$498,'THG-Bilanz'!$D83,Emissionsfaktoren!$C$24:$C$498,'THG-Bilanz'!$E83),_xlfn.MINIFS(Emissionsfaktoren!$B$24:$B$498,Emissionsfaktoren!$A$24:$A$498,'THG-Bilanz'!$D83,Emissionsfaktoren!$C$24:$C$498,'THG-Bilanz'!$E83))</f>
        <v>0</v>
      </c>
      <c r="H83" s="338">
        <f>IF(_xlfn.MAXIFS(Emissionsfaktoren!$B$24:$B$498,Emissionsfaktoren!$B$24:$B$498,"&lt;="&amp;'THG-Bilanz'!H$12,Emissionsfaktoren!$A$24:$A$498,'THG-Bilanz'!$D83,Emissionsfaktoren!$C$24:$C$498,'THG-Bilanz'!$E83)&gt;0,_xlfn.MAXIFS(Emissionsfaktoren!$B$24:$B$498,Emissionsfaktoren!$B$24:$B$498,"&lt;="&amp;'THG-Bilanz'!H$12,Emissionsfaktoren!$A$24:$A$498,'THG-Bilanz'!$D83,Emissionsfaktoren!$C$24:$C$498,'THG-Bilanz'!$E83),_xlfn.MINIFS(Emissionsfaktoren!$B$24:$B$498,Emissionsfaktoren!$A$24:$A$498,'THG-Bilanz'!$D83,Emissionsfaktoren!$C$24:$C$498,'THG-Bilanz'!$E83))</f>
        <v>0</v>
      </c>
      <c r="I83" s="338">
        <f>IF(_xlfn.MAXIFS(Emissionsfaktoren!$B$24:$B$498,Emissionsfaktoren!$B$24:$B$498,"&lt;="&amp;'THG-Bilanz'!I$12,Emissionsfaktoren!$A$24:$A$498,'THG-Bilanz'!$D83,Emissionsfaktoren!$C$24:$C$498,'THG-Bilanz'!$E83)&gt;0,_xlfn.MAXIFS(Emissionsfaktoren!$B$24:$B$498,Emissionsfaktoren!$B$24:$B$498,"&lt;="&amp;'THG-Bilanz'!I$12,Emissionsfaktoren!$A$24:$A$498,'THG-Bilanz'!$D83,Emissionsfaktoren!$C$24:$C$498,'THG-Bilanz'!$E83),_xlfn.MINIFS(Emissionsfaktoren!$B$24:$B$498,Emissionsfaktoren!$A$24:$A$498,'THG-Bilanz'!$D83,Emissionsfaktoren!$C$24:$C$498,'THG-Bilanz'!$E83))</f>
        <v>0</v>
      </c>
      <c r="J83" s="338">
        <f>IF(_xlfn.MAXIFS(Emissionsfaktoren!$B$24:$B$498,Emissionsfaktoren!$B$24:$B$498,"&lt;="&amp;'THG-Bilanz'!J$12,Emissionsfaktoren!$A$24:$A$498,'THG-Bilanz'!$D83,Emissionsfaktoren!$C$24:$C$498,'THG-Bilanz'!$E83)&gt;0,_xlfn.MAXIFS(Emissionsfaktoren!$B$24:$B$498,Emissionsfaktoren!$B$24:$B$498,"&lt;="&amp;'THG-Bilanz'!J$12,Emissionsfaktoren!$A$24:$A$498,'THG-Bilanz'!$D83,Emissionsfaktoren!$C$24:$C$498,'THG-Bilanz'!$E83),_xlfn.MINIFS(Emissionsfaktoren!$B$24:$B$498,Emissionsfaktoren!$A$24:$A$498,'THG-Bilanz'!$D83,Emissionsfaktoren!$C$24:$C$498,'THG-Bilanz'!$E83))</f>
        <v>0</v>
      </c>
      <c r="K83" s="338">
        <f>IF(_xlfn.MAXIFS(Emissionsfaktoren!$B$24:$B$498,Emissionsfaktoren!$B$24:$B$498,"&lt;="&amp;'THG-Bilanz'!K$12,Emissionsfaktoren!$A$24:$A$498,'THG-Bilanz'!$D83,Emissionsfaktoren!$C$24:$C$498,'THG-Bilanz'!$E83)&gt;0,_xlfn.MAXIFS(Emissionsfaktoren!$B$24:$B$498,Emissionsfaktoren!$B$24:$B$498,"&lt;="&amp;'THG-Bilanz'!K$12,Emissionsfaktoren!$A$24:$A$498,'THG-Bilanz'!$D83,Emissionsfaktoren!$C$24:$C$498,'THG-Bilanz'!$E83),_xlfn.MINIFS(Emissionsfaktoren!$B$24:$B$498,Emissionsfaktoren!$A$24:$A$498,'THG-Bilanz'!$D83,Emissionsfaktoren!$C$24:$C$498,'THG-Bilanz'!$E83))</f>
        <v>0</v>
      </c>
      <c r="L83" s="283" t="str" cm="1">
        <f t="array" ref="L83">IF(F83=0,"",(IFERROR(VLOOKUP($D83&amp;F83&amp;$E83,CHOOSE({1,2},Emissionsfaktoren!$A$24:$A$498&amp;Emissionsfaktoren!$B$24:$B$498&amp;Emissionsfaktoren!$C$24:$C$498,Emissionsfaktoren!$E$24:$E$498),2,0),"")*#REF!))</f>
        <v/>
      </c>
      <c r="M83" s="283" t="str" cm="1">
        <f t="array" ref="M83">IF(G83=0,"",(IFERROR(VLOOKUP($D83&amp;G83&amp;$E83,CHOOSE({1,2},Emissionsfaktoren!$A$24:$A$498&amp;Emissionsfaktoren!$B$24:$B$498&amp;Emissionsfaktoren!$C$24:$C$498,Emissionsfaktoren!$E$24:$E$498),2,0),"")*#REF!))</f>
        <v/>
      </c>
      <c r="N83" s="283" t="str" cm="1">
        <f t="array" ref="N83">IF(H83=0,"",(IFERROR(VLOOKUP($D83&amp;H83&amp;$E83,CHOOSE({1,2},Emissionsfaktoren!$A$24:$A$498&amp;Emissionsfaktoren!$B$24:$B$498&amp;Emissionsfaktoren!$C$24:$C$498,Emissionsfaktoren!$E$24:$E$498),2,0),"")*#REF!))</f>
        <v/>
      </c>
      <c r="O83" s="283" t="str" cm="1">
        <f t="array" ref="O83">IF(I83=0,"",(IFERROR(VLOOKUP($D83&amp;I83&amp;$E83,CHOOSE({1,2},Emissionsfaktoren!$A$24:$A$498&amp;Emissionsfaktoren!$B$24:$B$498&amp;Emissionsfaktoren!$C$24:$C$498,Emissionsfaktoren!$E$24:$E$498),2,0),"")*#REF!))</f>
        <v/>
      </c>
      <c r="P83" s="283" t="str" cm="1">
        <f t="array" ref="P83">IF(J83=0,"",(IFERROR(VLOOKUP($D83&amp;J83&amp;$E83,CHOOSE({1,2},Emissionsfaktoren!$A$24:$A$498&amp;Emissionsfaktoren!$B$24:$B$498&amp;Emissionsfaktoren!$C$24:$C$498,Emissionsfaktoren!$E$24:$E$498),2,0),"")*#REF!))</f>
        <v/>
      </c>
      <c r="Q83" s="284" t="str" cm="1">
        <f t="array" ref="Q83">IF(K83=0,"",(IFERROR(VLOOKUP($D83&amp;K83&amp;$E83,CHOOSE({1,2},Emissionsfaktoren!$A$24:$A$498&amp;Emissionsfaktoren!$B$24:$B$498&amp;Emissionsfaktoren!$C$24:$C$498,Emissionsfaktoren!$E$24:$E$498),2,0),"")*#REF!))</f>
        <v/>
      </c>
    </row>
    <row r="84" spans="1:17" ht="19.25" hidden="1" customHeight="1" x14ac:dyDescent="0.25">
      <c r="A84" s="597"/>
      <c r="B84" s="592"/>
      <c r="C84" s="246" t="s">
        <v>203</v>
      </c>
      <c r="D84" s="108"/>
      <c r="E84" s="108" t="s">
        <v>262</v>
      </c>
      <c r="F84" s="339">
        <f>IF(_xlfn.MAXIFS(Emissionsfaktoren!$B$24:$B$498,Emissionsfaktoren!$B$24:$B$498,"&lt;="&amp;'THG-Bilanz'!F$12,Emissionsfaktoren!$A$24:$A$498,'THG-Bilanz'!$D84,Emissionsfaktoren!$C$24:$C$498,'THG-Bilanz'!$E84)&gt;0,_xlfn.MAXIFS(Emissionsfaktoren!$B$24:$B$498,Emissionsfaktoren!$B$24:$B$498,"&lt;="&amp;'THG-Bilanz'!F$12,Emissionsfaktoren!$A$24:$A$498,'THG-Bilanz'!$D84,Emissionsfaktoren!$C$24:$C$498,'THG-Bilanz'!$E84),_xlfn.MINIFS(Emissionsfaktoren!$B$24:$B$498,Emissionsfaktoren!$A$24:$A$498,'THG-Bilanz'!$D84,Emissionsfaktoren!$C$24:$C$498,'THG-Bilanz'!$E84))</f>
        <v>0</v>
      </c>
      <c r="G84" s="339">
        <f>IF(_xlfn.MAXIFS(Emissionsfaktoren!$B$24:$B$498,Emissionsfaktoren!$B$24:$B$498,"&lt;="&amp;'THG-Bilanz'!G$12,Emissionsfaktoren!$A$24:$A$498,'THG-Bilanz'!$D84,Emissionsfaktoren!$C$24:$C$498,'THG-Bilanz'!$E84)&gt;0,_xlfn.MAXIFS(Emissionsfaktoren!$B$24:$B$498,Emissionsfaktoren!$B$24:$B$498,"&lt;="&amp;'THG-Bilanz'!G$12,Emissionsfaktoren!$A$24:$A$498,'THG-Bilanz'!$D84,Emissionsfaktoren!$C$24:$C$498,'THG-Bilanz'!$E84),_xlfn.MINIFS(Emissionsfaktoren!$B$24:$B$498,Emissionsfaktoren!$A$24:$A$498,'THG-Bilanz'!$D84,Emissionsfaktoren!$C$24:$C$498,'THG-Bilanz'!$E84))</f>
        <v>0</v>
      </c>
      <c r="H84" s="339">
        <f>IF(_xlfn.MAXIFS(Emissionsfaktoren!$B$24:$B$498,Emissionsfaktoren!$B$24:$B$498,"&lt;="&amp;'THG-Bilanz'!H$12,Emissionsfaktoren!$A$24:$A$498,'THG-Bilanz'!$D84,Emissionsfaktoren!$C$24:$C$498,'THG-Bilanz'!$E84)&gt;0,_xlfn.MAXIFS(Emissionsfaktoren!$B$24:$B$498,Emissionsfaktoren!$B$24:$B$498,"&lt;="&amp;'THG-Bilanz'!H$12,Emissionsfaktoren!$A$24:$A$498,'THG-Bilanz'!$D84,Emissionsfaktoren!$C$24:$C$498,'THG-Bilanz'!$E84),_xlfn.MINIFS(Emissionsfaktoren!$B$24:$B$498,Emissionsfaktoren!$A$24:$A$498,'THG-Bilanz'!$D84,Emissionsfaktoren!$C$24:$C$498,'THG-Bilanz'!$E84))</f>
        <v>0</v>
      </c>
      <c r="I84" s="339">
        <f>IF(_xlfn.MAXIFS(Emissionsfaktoren!$B$24:$B$498,Emissionsfaktoren!$B$24:$B$498,"&lt;="&amp;'THG-Bilanz'!I$12,Emissionsfaktoren!$A$24:$A$498,'THG-Bilanz'!$D84,Emissionsfaktoren!$C$24:$C$498,'THG-Bilanz'!$E84)&gt;0,_xlfn.MAXIFS(Emissionsfaktoren!$B$24:$B$498,Emissionsfaktoren!$B$24:$B$498,"&lt;="&amp;'THG-Bilanz'!I$12,Emissionsfaktoren!$A$24:$A$498,'THG-Bilanz'!$D84,Emissionsfaktoren!$C$24:$C$498,'THG-Bilanz'!$E84),_xlfn.MINIFS(Emissionsfaktoren!$B$24:$B$498,Emissionsfaktoren!$A$24:$A$498,'THG-Bilanz'!$D84,Emissionsfaktoren!$C$24:$C$498,'THG-Bilanz'!$E84))</f>
        <v>0</v>
      </c>
      <c r="J84" s="339">
        <f>IF(_xlfn.MAXIFS(Emissionsfaktoren!$B$24:$B$498,Emissionsfaktoren!$B$24:$B$498,"&lt;="&amp;'THG-Bilanz'!J$12,Emissionsfaktoren!$A$24:$A$498,'THG-Bilanz'!$D84,Emissionsfaktoren!$C$24:$C$498,'THG-Bilanz'!$E84)&gt;0,_xlfn.MAXIFS(Emissionsfaktoren!$B$24:$B$498,Emissionsfaktoren!$B$24:$B$498,"&lt;="&amp;'THG-Bilanz'!J$12,Emissionsfaktoren!$A$24:$A$498,'THG-Bilanz'!$D84,Emissionsfaktoren!$C$24:$C$498,'THG-Bilanz'!$E84),_xlfn.MINIFS(Emissionsfaktoren!$B$24:$B$498,Emissionsfaktoren!$A$24:$A$498,'THG-Bilanz'!$D84,Emissionsfaktoren!$C$24:$C$498,'THG-Bilanz'!$E84))</f>
        <v>0</v>
      </c>
      <c r="K84" s="339">
        <f>IF(_xlfn.MAXIFS(Emissionsfaktoren!$B$24:$B$498,Emissionsfaktoren!$B$24:$B$498,"&lt;="&amp;'THG-Bilanz'!K$12,Emissionsfaktoren!$A$24:$A$498,'THG-Bilanz'!$D84,Emissionsfaktoren!$C$24:$C$498,'THG-Bilanz'!$E84)&gt;0,_xlfn.MAXIFS(Emissionsfaktoren!$B$24:$B$498,Emissionsfaktoren!$B$24:$B$498,"&lt;="&amp;'THG-Bilanz'!K$12,Emissionsfaktoren!$A$24:$A$498,'THG-Bilanz'!$D84,Emissionsfaktoren!$C$24:$C$498,'THG-Bilanz'!$E84),_xlfn.MINIFS(Emissionsfaktoren!$B$24:$B$498,Emissionsfaktoren!$A$24:$A$498,'THG-Bilanz'!$D84,Emissionsfaktoren!$C$24:$C$498,'THG-Bilanz'!$E84))</f>
        <v>0</v>
      </c>
      <c r="L84" s="283" t="str" cm="1">
        <f t="array" ref="L84">IF(F84=0,"",(IFERROR(VLOOKUP($D84&amp;F84&amp;$E84,CHOOSE({1,2},Emissionsfaktoren!$A$24:$A$498&amp;Emissionsfaktoren!$B$24:$B$498&amp;Emissionsfaktoren!$C$24:$C$498,Emissionsfaktoren!$E$24:$E$498),2,0),"")*#REF!))</f>
        <v/>
      </c>
      <c r="M84" s="283" t="str" cm="1">
        <f t="array" ref="M84">IF(G84=0,"",(IFERROR(VLOOKUP($D84&amp;G84&amp;$E84,CHOOSE({1,2},Emissionsfaktoren!$A$24:$A$498&amp;Emissionsfaktoren!$B$24:$B$498&amp;Emissionsfaktoren!$C$24:$C$498,Emissionsfaktoren!$E$24:$E$498),2,0),"")*#REF!))</f>
        <v/>
      </c>
      <c r="N84" s="283" t="str" cm="1">
        <f t="array" ref="N84">IF(H84=0,"",(IFERROR(VLOOKUP($D84&amp;H84&amp;$E84,CHOOSE({1,2},Emissionsfaktoren!$A$24:$A$498&amp;Emissionsfaktoren!$B$24:$B$498&amp;Emissionsfaktoren!$C$24:$C$498,Emissionsfaktoren!$E$24:$E$498),2,0),"")*#REF!))</f>
        <v/>
      </c>
      <c r="O84" s="283" t="str" cm="1">
        <f t="array" ref="O84">IF(I84=0,"",(IFERROR(VLOOKUP($D84&amp;I84&amp;$E84,CHOOSE({1,2},Emissionsfaktoren!$A$24:$A$498&amp;Emissionsfaktoren!$B$24:$B$498&amp;Emissionsfaktoren!$C$24:$C$498,Emissionsfaktoren!$E$24:$E$498),2,0),"")*#REF!))</f>
        <v/>
      </c>
      <c r="P84" s="283" t="str" cm="1">
        <f t="array" ref="P84">IF(J84=0,"",(IFERROR(VLOOKUP($D84&amp;J84&amp;$E84,CHOOSE({1,2},Emissionsfaktoren!$A$24:$A$498&amp;Emissionsfaktoren!$B$24:$B$498&amp;Emissionsfaktoren!$C$24:$C$498,Emissionsfaktoren!$E$24:$E$498),2,0),"")*#REF!))</f>
        <v/>
      </c>
      <c r="Q84" s="284" t="str" cm="1">
        <f t="array" ref="Q84">IF(K84=0,"",(IFERROR(VLOOKUP($D84&amp;K84&amp;$E84,CHOOSE({1,2},Emissionsfaktoren!$A$24:$A$498&amp;Emissionsfaktoren!$B$24:$B$498&amp;Emissionsfaktoren!$C$24:$C$498,Emissionsfaktoren!$E$24:$E$498),2,0),"")*#REF!))</f>
        <v/>
      </c>
    </row>
    <row r="85" spans="1:17" ht="19.25" hidden="1" customHeight="1" thickBot="1" x14ac:dyDescent="0.3">
      <c r="A85" s="597"/>
      <c r="B85" s="591"/>
      <c r="C85" s="112" t="s">
        <v>205</v>
      </c>
      <c r="D85" s="190"/>
      <c r="E85" s="190" t="s">
        <v>262</v>
      </c>
      <c r="F85" s="345">
        <f>IF(_xlfn.MAXIFS(Emissionsfaktoren!$B$24:$B$498,Emissionsfaktoren!$B$24:$B$498,"&lt;="&amp;'THG-Bilanz'!F$12,Emissionsfaktoren!$A$24:$A$498,'THG-Bilanz'!$D85,Emissionsfaktoren!$C$24:$C$498,'THG-Bilanz'!$E85)&gt;0,_xlfn.MAXIFS(Emissionsfaktoren!$B$24:$B$498,Emissionsfaktoren!$B$24:$B$498,"&lt;="&amp;'THG-Bilanz'!F$12,Emissionsfaktoren!$A$24:$A$498,'THG-Bilanz'!$D85,Emissionsfaktoren!$C$24:$C$498,'THG-Bilanz'!$E85),_xlfn.MINIFS(Emissionsfaktoren!$B$24:$B$498,Emissionsfaktoren!$A$24:$A$498,'THG-Bilanz'!$D85,Emissionsfaktoren!$C$24:$C$498,'THG-Bilanz'!$E85))</f>
        <v>0</v>
      </c>
      <c r="G85" s="345">
        <f>IF(_xlfn.MAXIFS(Emissionsfaktoren!$B$24:$B$498,Emissionsfaktoren!$B$24:$B$498,"&lt;="&amp;'THG-Bilanz'!G$12,Emissionsfaktoren!$A$24:$A$498,'THG-Bilanz'!$D85,Emissionsfaktoren!$C$24:$C$498,'THG-Bilanz'!$E85)&gt;0,_xlfn.MAXIFS(Emissionsfaktoren!$B$24:$B$498,Emissionsfaktoren!$B$24:$B$498,"&lt;="&amp;'THG-Bilanz'!G$12,Emissionsfaktoren!$A$24:$A$498,'THG-Bilanz'!$D85,Emissionsfaktoren!$C$24:$C$498,'THG-Bilanz'!$E85),_xlfn.MINIFS(Emissionsfaktoren!$B$24:$B$498,Emissionsfaktoren!$A$24:$A$498,'THG-Bilanz'!$D85,Emissionsfaktoren!$C$24:$C$498,'THG-Bilanz'!$E85))</f>
        <v>0</v>
      </c>
      <c r="H85" s="345">
        <f>IF(_xlfn.MAXIFS(Emissionsfaktoren!$B$24:$B$498,Emissionsfaktoren!$B$24:$B$498,"&lt;="&amp;'THG-Bilanz'!H$12,Emissionsfaktoren!$A$24:$A$498,'THG-Bilanz'!$D85,Emissionsfaktoren!$C$24:$C$498,'THG-Bilanz'!$E85)&gt;0,_xlfn.MAXIFS(Emissionsfaktoren!$B$24:$B$498,Emissionsfaktoren!$B$24:$B$498,"&lt;="&amp;'THG-Bilanz'!H$12,Emissionsfaktoren!$A$24:$A$498,'THG-Bilanz'!$D85,Emissionsfaktoren!$C$24:$C$498,'THG-Bilanz'!$E85),_xlfn.MINIFS(Emissionsfaktoren!$B$24:$B$498,Emissionsfaktoren!$A$24:$A$498,'THG-Bilanz'!$D85,Emissionsfaktoren!$C$24:$C$498,'THG-Bilanz'!$E85))</f>
        <v>0</v>
      </c>
      <c r="I85" s="345">
        <f>IF(_xlfn.MAXIFS(Emissionsfaktoren!$B$24:$B$498,Emissionsfaktoren!$B$24:$B$498,"&lt;="&amp;'THG-Bilanz'!I$12,Emissionsfaktoren!$A$24:$A$498,'THG-Bilanz'!$D85,Emissionsfaktoren!$C$24:$C$498,'THG-Bilanz'!$E85)&gt;0,_xlfn.MAXIFS(Emissionsfaktoren!$B$24:$B$498,Emissionsfaktoren!$B$24:$B$498,"&lt;="&amp;'THG-Bilanz'!I$12,Emissionsfaktoren!$A$24:$A$498,'THG-Bilanz'!$D85,Emissionsfaktoren!$C$24:$C$498,'THG-Bilanz'!$E85),_xlfn.MINIFS(Emissionsfaktoren!$B$24:$B$498,Emissionsfaktoren!$A$24:$A$498,'THG-Bilanz'!$D85,Emissionsfaktoren!$C$24:$C$498,'THG-Bilanz'!$E85))</f>
        <v>0</v>
      </c>
      <c r="J85" s="345">
        <f>IF(_xlfn.MAXIFS(Emissionsfaktoren!$B$24:$B$498,Emissionsfaktoren!$B$24:$B$498,"&lt;="&amp;'THG-Bilanz'!J$12,Emissionsfaktoren!$A$24:$A$498,'THG-Bilanz'!$D85,Emissionsfaktoren!$C$24:$C$498,'THG-Bilanz'!$E85)&gt;0,_xlfn.MAXIFS(Emissionsfaktoren!$B$24:$B$498,Emissionsfaktoren!$B$24:$B$498,"&lt;="&amp;'THG-Bilanz'!J$12,Emissionsfaktoren!$A$24:$A$498,'THG-Bilanz'!$D85,Emissionsfaktoren!$C$24:$C$498,'THG-Bilanz'!$E85),_xlfn.MINIFS(Emissionsfaktoren!$B$24:$B$498,Emissionsfaktoren!$A$24:$A$498,'THG-Bilanz'!$D85,Emissionsfaktoren!$C$24:$C$498,'THG-Bilanz'!$E85))</f>
        <v>0</v>
      </c>
      <c r="K85" s="345">
        <f>IF(_xlfn.MAXIFS(Emissionsfaktoren!$B$24:$B$498,Emissionsfaktoren!$B$24:$B$498,"&lt;="&amp;'THG-Bilanz'!K$12,Emissionsfaktoren!$A$24:$A$498,'THG-Bilanz'!$D85,Emissionsfaktoren!$C$24:$C$498,'THG-Bilanz'!$E85)&gt;0,_xlfn.MAXIFS(Emissionsfaktoren!$B$24:$B$498,Emissionsfaktoren!$B$24:$B$498,"&lt;="&amp;'THG-Bilanz'!K$12,Emissionsfaktoren!$A$24:$A$498,'THG-Bilanz'!$D85,Emissionsfaktoren!$C$24:$C$498,'THG-Bilanz'!$E85),_xlfn.MINIFS(Emissionsfaktoren!$B$24:$B$498,Emissionsfaktoren!$A$24:$A$498,'THG-Bilanz'!$D85,Emissionsfaktoren!$C$24:$C$498,'THG-Bilanz'!$E85))</f>
        <v>0</v>
      </c>
      <c r="L85" s="285" t="str" cm="1">
        <f t="array" ref="L85">IF(F85=0,"",(IFERROR(VLOOKUP($D85&amp;F85&amp;$E85,CHOOSE({1,2},Emissionsfaktoren!$A$24:$A$498&amp;Emissionsfaktoren!$B$24:$B$498&amp;Emissionsfaktoren!$C$24:$C$498,Emissionsfaktoren!$E$24:$E$498),2,0),"")*#REF!))</f>
        <v/>
      </c>
      <c r="M85" s="285" t="str" cm="1">
        <f t="array" ref="M85">IF(G85=0,"",(IFERROR(VLOOKUP($D85&amp;G85&amp;$E85,CHOOSE({1,2},Emissionsfaktoren!$A$24:$A$498&amp;Emissionsfaktoren!$B$24:$B$498&amp;Emissionsfaktoren!$C$24:$C$498,Emissionsfaktoren!$E$24:$E$498),2,0),"")*#REF!))</f>
        <v/>
      </c>
      <c r="N85" s="285" t="str" cm="1">
        <f t="array" ref="N85">IF(H85=0,"",(IFERROR(VLOOKUP($D85&amp;H85&amp;$E85,CHOOSE({1,2},Emissionsfaktoren!$A$24:$A$498&amp;Emissionsfaktoren!$B$24:$B$498&amp;Emissionsfaktoren!$C$24:$C$498,Emissionsfaktoren!$E$24:$E$498),2,0),"")*#REF!))</f>
        <v/>
      </c>
      <c r="O85" s="285" t="str" cm="1">
        <f t="array" ref="O85">IF(I85=0,"",(IFERROR(VLOOKUP($D85&amp;I85&amp;$E85,CHOOSE({1,2},Emissionsfaktoren!$A$24:$A$498&amp;Emissionsfaktoren!$B$24:$B$498&amp;Emissionsfaktoren!$C$24:$C$498,Emissionsfaktoren!$E$24:$E$498),2,0),"")*#REF!))</f>
        <v/>
      </c>
      <c r="P85" s="285" t="str" cm="1">
        <f t="array" ref="P85">IF(J85=0,"",(IFERROR(VLOOKUP($D85&amp;J85&amp;$E85,CHOOSE({1,2},Emissionsfaktoren!$A$24:$A$498&amp;Emissionsfaktoren!$B$24:$B$498&amp;Emissionsfaktoren!$C$24:$C$498,Emissionsfaktoren!$E$24:$E$498),2,0),"")*#REF!))</f>
        <v/>
      </c>
      <c r="Q85" s="286" t="str" cm="1">
        <f t="array" ref="Q85">IF(K85=0,"",(IFERROR(VLOOKUP($D85&amp;K85&amp;$E85,CHOOSE({1,2},Emissionsfaktoren!$A$24:$A$498&amp;Emissionsfaktoren!$B$24:$B$498&amp;Emissionsfaktoren!$C$24:$C$498,Emissionsfaktoren!$E$24:$E$498),2,0),"")*#REF!))</f>
        <v/>
      </c>
    </row>
    <row r="86" spans="1:17" ht="19.25" hidden="1" customHeight="1" x14ac:dyDescent="0.25">
      <c r="A86" s="597"/>
      <c r="B86" s="590" t="s">
        <v>277</v>
      </c>
      <c r="C86" s="176" t="s">
        <v>201</v>
      </c>
      <c r="D86" s="176"/>
      <c r="E86" s="176" t="s">
        <v>262</v>
      </c>
      <c r="F86" s="337">
        <f>IF(_xlfn.MAXIFS(Emissionsfaktoren!$B$24:$B$498,Emissionsfaktoren!$B$24:$B$498,"&lt;="&amp;'THG-Bilanz'!F$12,Emissionsfaktoren!$A$24:$A$498,'THG-Bilanz'!$D86,Emissionsfaktoren!$C$24:$C$498,'THG-Bilanz'!$E86)&gt;0,_xlfn.MAXIFS(Emissionsfaktoren!$B$24:$B$498,Emissionsfaktoren!$B$24:$B$498,"&lt;="&amp;'THG-Bilanz'!F$12,Emissionsfaktoren!$A$24:$A$498,'THG-Bilanz'!$D86,Emissionsfaktoren!$C$24:$C$498,'THG-Bilanz'!$E86),_xlfn.MINIFS(Emissionsfaktoren!$B$24:$B$498,Emissionsfaktoren!$A$24:$A$498,'THG-Bilanz'!$D86,Emissionsfaktoren!$C$24:$C$498,'THG-Bilanz'!$E86))</f>
        <v>0</v>
      </c>
      <c r="G86" s="337">
        <f>IF(_xlfn.MAXIFS(Emissionsfaktoren!$B$24:$B$498,Emissionsfaktoren!$B$24:$B$498,"&lt;="&amp;'THG-Bilanz'!G$12,Emissionsfaktoren!$A$24:$A$498,'THG-Bilanz'!$D86,Emissionsfaktoren!$C$24:$C$498,'THG-Bilanz'!$E86)&gt;0,_xlfn.MAXIFS(Emissionsfaktoren!$B$24:$B$498,Emissionsfaktoren!$B$24:$B$498,"&lt;="&amp;'THG-Bilanz'!G$12,Emissionsfaktoren!$A$24:$A$498,'THG-Bilanz'!$D86,Emissionsfaktoren!$C$24:$C$498,'THG-Bilanz'!$E86),_xlfn.MINIFS(Emissionsfaktoren!$B$24:$B$498,Emissionsfaktoren!$A$24:$A$498,'THG-Bilanz'!$D86,Emissionsfaktoren!$C$24:$C$498,'THG-Bilanz'!$E86))</f>
        <v>0</v>
      </c>
      <c r="H86" s="337">
        <f>IF(_xlfn.MAXIFS(Emissionsfaktoren!$B$24:$B$498,Emissionsfaktoren!$B$24:$B$498,"&lt;="&amp;'THG-Bilanz'!H$12,Emissionsfaktoren!$A$24:$A$498,'THG-Bilanz'!$D86,Emissionsfaktoren!$C$24:$C$498,'THG-Bilanz'!$E86)&gt;0,_xlfn.MAXIFS(Emissionsfaktoren!$B$24:$B$498,Emissionsfaktoren!$B$24:$B$498,"&lt;="&amp;'THG-Bilanz'!H$12,Emissionsfaktoren!$A$24:$A$498,'THG-Bilanz'!$D86,Emissionsfaktoren!$C$24:$C$498,'THG-Bilanz'!$E86),_xlfn.MINIFS(Emissionsfaktoren!$B$24:$B$498,Emissionsfaktoren!$A$24:$A$498,'THG-Bilanz'!$D86,Emissionsfaktoren!$C$24:$C$498,'THG-Bilanz'!$E86))</f>
        <v>0</v>
      </c>
      <c r="I86" s="337">
        <f>IF(_xlfn.MAXIFS(Emissionsfaktoren!$B$24:$B$498,Emissionsfaktoren!$B$24:$B$498,"&lt;="&amp;'THG-Bilanz'!I$12,Emissionsfaktoren!$A$24:$A$498,'THG-Bilanz'!$D86,Emissionsfaktoren!$C$24:$C$498,'THG-Bilanz'!$E86)&gt;0,_xlfn.MAXIFS(Emissionsfaktoren!$B$24:$B$498,Emissionsfaktoren!$B$24:$B$498,"&lt;="&amp;'THG-Bilanz'!I$12,Emissionsfaktoren!$A$24:$A$498,'THG-Bilanz'!$D86,Emissionsfaktoren!$C$24:$C$498,'THG-Bilanz'!$E86),_xlfn.MINIFS(Emissionsfaktoren!$B$24:$B$498,Emissionsfaktoren!$A$24:$A$498,'THG-Bilanz'!$D86,Emissionsfaktoren!$C$24:$C$498,'THG-Bilanz'!$E86))</f>
        <v>0</v>
      </c>
      <c r="J86" s="337">
        <f>IF(_xlfn.MAXIFS(Emissionsfaktoren!$B$24:$B$498,Emissionsfaktoren!$B$24:$B$498,"&lt;="&amp;'THG-Bilanz'!J$12,Emissionsfaktoren!$A$24:$A$498,'THG-Bilanz'!$D86,Emissionsfaktoren!$C$24:$C$498,'THG-Bilanz'!$E86)&gt;0,_xlfn.MAXIFS(Emissionsfaktoren!$B$24:$B$498,Emissionsfaktoren!$B$24:$B$498,"&lt;="&amp;'THG-Bilanz'!J$12,Emissionsfaktoren!$A$24:$A$498,'THG-Bilanz'!$D86,Emissionsfaktoren!$C$24:$C$498,'THG-Bilanz'!$E86),_xlfn.MINIFS(Emissionsfaktoren!$B$24:$B$498,Emissionsfaktoren!$A$24:$A$498,'THG-Bilanz'!$D86,Emissionsfaktoren!$C$24:$C$498,'THG-Bilanz'!$E86))</f>
        <v>0</v>
      </c>
      <c r="K86" s="337">
        <f>IF(_xlfn.MAXIFS(Emissionsfaktoren!$B$24:$B$498,Emissionsfaktoren!$B$24:$B$498,"&lt;="&amp;'THG-Bilanz'!K$12,Emissionsfaktoren!$A$24:$A$498,'THG-Bilanz'!$D86,Emissionsfaktoren!$C$24:$C$498,'THG-Bilanz'!$E86)&gt;0,_xlfn.MAXIFS(Emissionsfaktoren!$B$24:$B$498,Emissionsfaktoren!$B$24:$B$498,"&lt;="&amp;'THG-Bilanz'!K$12,Emissionsfaktoren!$A$24:$A$498,'THG-Bilanz'!$D86,Emissionsfaktoren!$C$24:$C$498,'THG-Bilanz'!$E86),_xlfn.MINIFS(Emissionsfaktoren!$B$24:$B$498,Emissionsfaktoren!$A$24:$A$498,'THG-Bilanz'!$D86,Emissionsfaktoren!$C$24:$C$498,'THG-Bilanz'!$E86))</f>
        <v>0</v>
      </c>
      <c r="L86" s="281" t="str" cm="1">
        <f t="array" ref="L86">IF(F86=0,"",(IFERROR(VLOOKUP($D86&amp;F86&amp;$E86,CHOOSE({1,2},Emissionsfaktoren!$A$24:$A$498&amp;Emissionsfaktoren!$B$24:$B$498&amp;Emissionsfaktoren!$C$24:$C$498,Emissionsfaktoren!$E$24:$E$498),2,0),"")*#REF!))</f>
        <v/>
      </c>
      <c r="M86" s="281" t="str" cm="1">
        <f t="array" ref="M86">IF(G86=0,"",(IFERROR(VLOOKUP($D86&amp;G86&amp;$E86,CHOOSE({1,2},Emissionsfaktoren!$A$24:$A$498&amp;Emissionsfaktoren!$B$24:$B$498&amp;Emissionsfaktoren!$C$24:$C$498,Emissionsfaktoren!$E$24:$E$498),2,0),"")*#REF!))</f>
        <v/>
      </c>
      <c r="N86" s="281" t="str" cm="1">
        <f t="array" ref="N86">IF(H86=0,"",(IFERROR(VLOOKUP($D86&amp;H86&amp;$E86,CHOOSE({1,2},Emissionsfaktoren!$A$24:$A$498&amp;Emissionsfaktoren!$B$24:$B$498&amp;Emissionsfaktoren!$C$24:$C$498,Emissionsfaktoren!$E$24:$E$498),2,0),"")*#REF!))</f>
        <v/>
      </c>
      <c r="O86" s="281" t="str" cm="1">
        <f t="array" ref="O86">IF(I86=0,"",(IFERROR(VLOOKUP($D86&amp;I86&amp;$E86,CHOOSE({1,2},Emissionsfaktoren!$A$24:$A$498&amp;Emissionsfaktoren!$B$24:$B$498&amp;Emissionsfaktoren!$C$24:$C$498,Emissionsfaktoren!$E$24:$E$498),2,0),"")*#REF!))</f>
        <v/>
      </c>
      <c r="P86" s="281" t="str" cm="1">
        <f t="array" ref="P86">IF(J86=0,"",(IFERROR(VLOOKUP($D86&amp;J86&amp;$E86,CHOOSE({1,2},Emissionsfaktoren!$A$24:$A$498&amp;Emissionsfaktoren!$B$24:$B$498&amp;Emissionsfaktoren!$C$24:$C$498,Emissionsfaktoren!$E$24:$E$498),2,0),"")*#REF!))</f>
        <v/>
      </c>
      <c r="Q86" s="282" t="str" cm="1">
        <f t="array" ref="Q86">IF(K86=0,"",(IFERROR(VLOOKUP($D86&amp;K86&amp;$E86,CHOOSE({1,2},Emissionsfaktoren!$A$24:$A$498&amp;Emissionsfaktoren!$B$24:$B$498&amp;Emissionsfaktoren!$C$24:$C$498,Emissionsfaktoren!$E$24:$E$498),2,0),"")*#REF!))</f>
        <v/>
      </c>
    </row>
    <row r="87" spans="1:17" ht="19.25" hidden="1" customHeight="1" x14ac:dyDescent="0.25">
      <c r="A87" s="597"/>
      <c r="B87" s="592"/>
      <c r="C87" s="108" t="s">
        <v>202</v>
      </c>
      <c r="D87" s="257"/>
      <c r="E87" s="257" t="s">
        <v>262</v>
      </c>
      <c r="F87" s="338">
        <f>IF(_xlfn.MAXIFS(Emissionsfaktoren!$B$24:$B$498,Emissionsfaktoren!$B$24:$B$498,"&lt;="&amp;'THG-Bilanz'!F$12,Emissionsfaktoren!$A$24:$A$498,'THG-Bilanz'!$D87,Emissionsfaktoren!$C$24:$C$498,'THG-Bilanz'!$E87)&gt;0,_xlfn.MAXIFS(Emissionsfaktoren!$B$24:$B$498,Emissionsfaktoren!$B$24:$B$498,"&lt;="&amp;'THG-Bilanz'!F$12,Emissionsfaktoren!$A$24:$A$498,'THG-Bilanz'!$D87,Emissionsfaktoren!$C$24:$C$498,'THG-Bilanz'!$E87),_xlfn.MINIFS(Emissionsfaktoren!$B$24:$B$498,Emissionsfaktoren!$A$24:$A$498,'THG-Bilanz'!$D87,Emissionsfaktoren!$C$24:$C$498,'THG-Bilanz'!$E87))</f>
        <v>0</v>
      </c>
      <c r="G87" s="338">
        <f>IF(_xlfn.MAXIFS(Emissionsfaktoren!$B$24:$B$498,Emissionsfaktoren!$B$24:$B$498,"&lt;="&amp;'THG-Bilanz'!G$12,Emissionsfaktoren!$A$24:$A$498,'THG-Bilanz'!$D87,Emissionsfaktoren!$C$24:$C$498,'THG-Bilanz'!$E87)&gt;0,_xlfn.MAXIFS(Emissionsfaktoren!$B$24:$B$498,Emissionsfaktoren!$B$24:$B$498,"&lt;="&amp;'THG-Bilanz'!G$12,Emissionsfaktoren!$A$24:$A$498,'THG-Bilanz'!$D87,Emissionsfaktoren!$C$24:$C$498,'THG-Bilanz'!$E87),_xlfn.MINIFS(Emissionsfaktoren!$B$24:$B$498,Emissionsfaktoren!$A$24:$A$498,'THG-Bilanz'!$D87,Emissionsfaktoren!$C$24:$C$498,'THG-Bilanz'!$E87))</f>
        <v>0</v>
      </c>
      <c r="H87" s="338">
        <f>IF(_xlfn.MAXIFS(Emissionsfaktoren!$B$24:$B$498,Emissionsfaktoren!$B$24:$B$498,"&lt;="&amp;'THG-Bilanz'!H$12,Emissionsfaktoren!$A$24:$A$498,'THG-Bilanz'!$D87,Emissionsfaktoren!$C$24:$C$498,'THG-Bilanz'!$E87)&gt;0,_xlfn.MAXIFS(Emissionsfaktoren!$B$24:$B$498,Emissionsfaktoren!$B$24:$B$498,"&lt;="&amp;'THG-Bilanz'!H$12,Emissionsfaktoren!$A$24:$A$498,'THG-Bilanz'!$D87,Emissionsfaktoren!$C$24:$C$498,'THG-Bilanz'!$E87),_xlfn.MINIFS(Emissionsfaktoren!$B$24:$B$498,Emissionsfaktoren!$A$24:$A$498,'THG-Bilanz'!$D87,Emissionsfaktoren!$C$24:$C$498,'THG-Bilanz'!$E87))</f>
        <v>0</v>
      </c>
      <c r="I87" s="338">
        <f>IF(_xlfn.MAXIFS(Emissionsfaktoren!$B$24:$B$498,Emissionsfaktoren!$B$24:$B$498,"&lt;="&amp;'THG-Bilanz'!I$12,Emissionsfaktoren!$A$24:$A$498,'THG-Bilanz'!$D87,Emissionsfaktoren!$C$24:$C$498,'THG-Bilanz'!$E87)&gt;0,_xlfn.MAXIFS(Emissionsfaktoren!$B$24:$B$498,Emissionsfaktoren!$B$24:$B$498,"&lt;="&amp;'THG-Bilanz'!I$12,Emissionsfaktoren!$A$24:$A$498,'THG-Bilanz'!$D87,Emissionsfaktoren!$C$24:$C$498,'THG-Bilanz'!$E87),_xlfn.MINIFS(Emissionsfaktoren!$B$24:$B$498,Emissionsfaktoren!$A$24:$A$498,'THG-Bilanz'!$D87,Emissionsfaktoren!$C$24:$C$498,'THG-Bilanz'!$E87))</f>
        <v>0</v>
      </c>
      <c r="J87" s="338">
        <f>IF(_xlfn.MAXIFS(Emissionsfaktoren!$B$24:$B$498,Emissionsfaktoren!$B$24:$B$498,"&lt;="&amp;'THG-Bilanz'!J$12,Emissionsfaktoren!$A$24:$A$498,'THG-Bilanz'!$D87,Emissionsfaktoren!$C$24:$C$498,'THG-Bilanz'!$E87)&gt;0,_xlfn.MAXIFS(Emissionsfaktoren!$B$24:$B$498,Emissionsfaktoren!$B$24:$B$498,"&lt;="&amp;'THG-Bilanz'!J$12,Emissionsfaktoren!$A$24:$A$498,'THG-Bilanz'!$D87,Emissionsfaktoren!$C$24:$C$498,'THG-Bilanz'!$E87),_xlfn.MINIFS(Emissionsfaktoren!$B$24:$B$498,Emissionsfaktoren!$A$24:$A$498,'THG-Bilanz'!$D87,Emissionsfaktoren!$C$24:$C$498,'THG-Bilanz'!$E87))</f>
        <v>0</v>
      </c>
      <c r="K87" s="338">
        <f>IF(_xlfn.MAXIFS(Emissionsfaktoren!$B$24:$B$498,Emissionsfaktoren!$B$24:$B$498,"&lt;="&amp;'THG-Bilanz'!K$12,Emissionsfaktoren!$A$24:$A$498,'THG-Bilanz'!$D87,Emissionsfaktoren!$C$24:$C$498,'THG-Bilanz'!$E87)&gt;0,_xlfn.MAXIFS(Emissionsfaktoren!$B$24:$B$498,Emissionsfaktoren!$B$24:$B$498,"&lt;="&amp;'THG-Bilanz'!K$12,Emissionsfaktoren!$A$24:$A$498,'THG-Bilanz'!$D87,Emissionsfaktoren!$C$24:$C$498,'THG-Bilanz'!$E87),_xlfn.MINIFS(Emissionsfaktoren!$B$24:$B$498,Emissionsfaktoren!$A$24:$A$498,'THG-Bilanz'!$D87,Emissionsfaktoren!$C$24:$C$498,'THG-Bilanz'!$E87))</f>
        <v>0</v>
      </c>
      <c r="L87" s="283" t="str" cm="1">
        <f t="array" ref="L87">IF(F87=0,"",(IFERROR(VLOOKUP($D87&amp;F87&amp;$E87,CHOOSE({1,2},Emissionsfaktoren!$A$24:$A$498&amp;Emissionsfaktoren!$B$24:$B$498&amp;Emissionsfaktoren!$C$24:$C$498,Emissionsfaktoren!$E$24:$E$498),2,0),"")*#REF!))</f>
        <v/>
      </c>
      <c r="M87" s="283" t="str" cm="1">
        <f t="array" ref="M87">IF(G87=0,"",(IFERROR(VLOOKUP($D87&amp;G87&amp;$E87,CHOOSE({1,2},Emissionsfaktoren!$A$24:$A$498&amp;Emissionsfaktoren!$B$24:$B$498&amp;Emissionsfaktoren!$C$24:$C$498,Emissionsfaktoren!$E$24:$E$498),2,0),"")*#REF!))</f>
        <v/>
      </c>
      <c r="N87" s="283" t="str" cm="1">
        <f t="array" ref="N87">IF(H87=0,"",(IFERROR(VLOOKUP($D87&amp;H87&amp;$E87,CHOOSE({1,2},Emissionsfaktoren!$A$24:$A$498&amp;Emissionsfaktoren!$B$24:$B$498&amp;Emissionsfaktoren!$C$24:$C$498,Emissionsfaktoren!$E$24:$E$498),2,0),"")*#REF!))</f>
        <v/>
      </c>
      <c r="O87" s="283" t="str" cm="1">
        <f t="array" ref="O87">IF(I87=0,"",(IFERROR(VLOOKUP($D87&amp;I87&amp;$E87,CHOOSE({1,2},Emissionsfaktoren!$A$24:$A$498&amp;Emissionsfaktoren!$B$24:$B$498&amp;Emissionsfaktoren!$C$24:$C$498,Emissionsfaktoren!$E$24:$E$498),2,0),"")*#REF!))</f>
        <v/>
      </c>
      <c r="P87" s="283" t="str" cm="1">
        <f t="array" ref="P87">IF(J87=0,"",(IFERROR(VLOOKUP($D87&amp;J87&amp;$E87,CHOOSE({1,2},Emissionsfaktoren!$A$24:$A$498&amp;Emissionsfaktoren!$B$24:$B$498&amp;Emissionsfaktoren!$C$24:$C$498,Emissionsfaktoren!$E$24:$E$498),2,0),"")*#REF!))</f>
        <v/>
      </c>
      <c r="Q87" s="284" t="str" cm="1">
        <f t="array" ref="Q87">IF(K87=0,"",(IFERROR(VLOOKUP($D87&amp;K87&amp;$E87,CHOOSE({1,2},Emissionsfaktoren!$A$24:$A$498&amp;Emissionsfaktoren!$B$24:$B$498&amp;Emissionsfaktoren!$C$24:$C$498,Emissionsfaktoren!$E$24:$E$498),2,0),"")*#REF!))</f>
        <v/>
      </c>
    </row>
    <row r="88" spans="1:17" ht="19.25" hidden="1" customHeight="1" x14ac:dyDescent="0.25">
      <c r="A88" s="597"/>
      <c r="B88" s="592"/>
      <c r="C88" s="108" t="s">
        <v>204</v>
      </c>
      <c r="D88" s="257"/>
      <c r="E88" s="257" t="s">
        <v>262</v>
      </c>
      <c r="F88" s="338">
        <f>IF(_xlfn.MAXIFS(Emissionsfaktoren!$B$24:$B$498,Emissionsfaktoren!$B$24:$B$498,"&lt;="&amp;'THG-Bilanz'!F$12,Emissionsfaktoren!$A$24:$A$498,'THG-Bilanz'!$D88,Emissionsfaktoren!$C$24:$C$498,'THG-Bilanz'!$E88)&gt;0,_xlfn.MAXIFS(Emissionsfaktoren!$B$24:$B$498,Emissionsfaktoren!$B$24:$B$498,"&lt;="&amp;'THG-Bilanz'!F$12,Emissionsfaktoren!$A$24:$A$498,'THG-Bilanz'!$D88,Emissionsfaktoren!$C$24:$C$498,'THG-Bilanz'!$E88),_xlfn.MINIFS(Emissionsfaktoren!$B$24:$B$498,Emissionsfaktoren!$A$24:$A$498,'THG-Bilanz'!$D88,Emissionsfaktoren!$C$24:$C$498,'THG-Bilanz'!$E88))</f>
        <v>0</v>
      </c>
      <c r="G88" s="338">
        <f>IF(_xlfn.MAXIFS(Emissionsfaktoren!$B$24:$B$498,Emissionsfaktoren!$B$24:$B$498,"&lt;="&amp;'THG-Bilanz'!G$12,Emissionsfaktoren!$A$24:$A$498,'THG-Bilanz'!$D88,Emissionsfaktoren!$C$24:$C$498,'THG-Bilanz'!$E88)&gt;0,_xlfn.MAXIFS(Emissionsfaktoren!$B$24:$B$498,Emissionsfaktoren!$B$24:$B$498,"&lt;="&amp;'THG-Bilanz'!G$12,Emissionsfaktoren!$A$24:$A$498,'THG-Bilanz'!$D88,Emissionsfaktoren!$C$24:$C$498,'THG-Bilanz'!$E88),_xlfn.MINIFS(Emissionsfaktoren!$B$24:$B$498,Emissionsfaktoren!$A$24:$A$498,'THG-Bilanz'!$D88,Emissionsfaktoren!$C$24:$C$498,'THG-Bilanz'!$E88))</f>
        <v>0</v>
      </c>
      <c r="H88" s="338">
        <f>IF(_xlfn.MAXIFS(Emissionsfaktoren!$B$24:$B$498,Emissionsfaktoren!$B$24:$B$498,"&lt;="&amp;'THG-Bilanz'!H$12,Emissionsfaktoren!$A$24:$A$498,'THG-Bilanz'!$D88,Emissionsfaktoren!$C$24:$C$498,'THG-Bilanz'!$E88)&gt;0,_xlfn.MAXIFS(Emissionsfaktoren!$B$24:$B$498,Emissionsfaktoren!$B$24:$B$498,"&lt;="&amp;'THG-Bilanz'!H$12,Emissionsfaktoren!$A$24:$A$498,'THG-Bilanz'!$D88,Emissionsfaktoren!$C$24:$C$498,'THG-Bilanz'!$E88),_xlfn.MINIFS(Emissionsfaktoren!$B$24:$B$498,Emissionsfaktoren!$A$24:$A$498,'THG-Bilanz'!$D88,Emissionsfaktoren!$C$24:$C$498,'THG-Bilanz'!$E88))</f>
        <v>0</v>
      </c>
      <c r="I88" s="338">
        <f>IF(_xlfn.MAXIFS(Emissionsfaktoren!$B$24:$B$498,Emissionsfaktoren!$B$24:$B$498,"&lt;="&amp;'THG-Bilanz'!I$12,Emissionsfaktoren!$A$24:$A$498,'THG-Bilanz'!$D88,Emissionsfaktoren!$C$24:$C$498,'THG-Bilanz'!$E88)&gt;0,_xlfn.MAXIFS(Emissionsfaktoren!$B$24:$B$498,Emissionsfaktoren!$B$24:$B$498,"&lt;="&amp;'THG-Bilanz'!I$12,Emissionsfaktoren!$A$24:$A$498,'THG-Bilanz'!$D88,Emissionsfaktoren!$C$24:$C$498,'THG-Bilanz'!$E88),_xlfn.MINIFS(Emissionsfaktoren!$B$24:$B$498,Emissionsfaktoren!$A$24:$A$498,'THG-Bilanz'!$D88,Emissionsfaktoren!$C$24:$C$498,'THG-Bilanz'!$E88))</f>
        <v>0</v>
      </c>
      <c r="J88" s="338">
        <f>IF(_xlfn.MAXIFS(Emissionsfaktoren!$B$24:$B$498,Emissionsfaktoren!$B$24:$B$498,"&lt;="&amp;'THG-Bilanz'!J$12,Emissionsfaktoren!$A$24:$A$498,'THG-Bilanz'!$D88,Emissionsfaktoren!$C$24:$C$498,'THG-Bilanz'!$E88)&gt;0,_xlfn.MAXIFS(Emissionsfaktoren!$B$24:$B$498,Emissionsfaktoren!$B$24:$B$498,"&lt;="&amp;'THG-Bilanz'!J$12,Emissionsfaktoren!$A$24:$A$498,'THG-Bilanz'!$D88,Emissionsfaktoren!$C$24:$C$498,'THG-Bilanz'!$E88),_xlfn.MINIFS(Emissionsfaktoren!$B$24:$B$498,Emissionsfaktoren!$A$24:$A$498,'THG-Bilanz'!$D88,Emissionsfaktoren!$C$24:$C$498,'THG-Bilanz'!$E88))</f>
        <v>0</v>
      </c>
      <c r="K88" s="338">
        <f>IF(_xlfn.MAXIFS(Emissionsfaktoren!$B$24:$B$498,Emissionsfaktoren!$B$24:$B$498,"&lt;="&amp;'THG-Bilanz'!K$12,Emissionsfaktoren!$A$24:$A$498,'THG-Bilanz'!$D88,Emissionsfaktoren!$C$24:$C$498,'THG-Bilanz'!$E88)&gt;0,_xlfn.MAXIFS(Emissionsfaktoren!$B$24:$B$498,Emissionsfaktoren!$B$24:$B$498,"&lt;="&amp;'THG-Bilanz'!K$12,Emissionsfaktoren!$A$24:$A$498,'THG-Bilanz'!$D88,Emissionsfaktoren!$C$24:$C$498,'THG-Bilanz'!$E88),_xlfn.MINIFS(Emissionsfaktoren!$B$24:$B$498,Emissionsfaktoren!$A$24:$A$498,'THG-Bilanz'!$D88,Emissionsfaktoren!$C$24:$C$498,'THG-Bilanz'!$E88))</f>
        <v>0</v>
      </c>
      <c r="L88" s="283" t="str" cm="1">
        <f t="array" ref="L88">IF(F88=0,"",(IFERROR(VLOOKUP($D88&amp;F88&amp;$E88,CHOOSE({1,2},Emissionsfaktoren!$A$24:$A$498&amp;Emissionsfaktoren!$B$24:$B$498&amp;Emissionsfaktoren!$C$24:$C$498,Emissionsfaktoren!$E$24:$E$498),2,0),"")*#REF!))</f>
        <v/>
      </c>
      <c r="M88" s="283" t="str" cm="1">
        <f t="array" ref="M88">IF(G88=0,"",(IFERROR(VLOOKUP($D88&amp;G88&amp;$E88,CHOOSE({1,2},Emissionsfaktoren!$A$24:$A$498&amp;Emissionsfaktoren!$B$24:$B$498&amp;Emissionsfaktoren!$C$24:$C$498,Emissionsfaktoren!$E$24:$E$498),2,0),"")*#REF!))</f>
        <v/>
      </c>
      <c r="N88" s="283" t="str" cm="1">
        <f t="array" ref="N88">IF(H88=0,"",(IFERROR(VLOOKUP($D88&amp;H88&amp;$E88,CHOOSE({1,2},Emissionsfaktoren!$A$24:$A$498&amp;Emissionsfaktoren!$B$24:$B$498&amp;Emissionsfaktoren!$C$24:$C$498,Emissionsfaktoren!$E$24:$E$498),2,0),"")*#REF!))</f>
        <v/>
      </c>
      <c r="O88" s="283" t="str" cm="1">
        <f t="array" ref="O88">IF(I88=0,"",(IFERROR(VLOOKUP($D88&amp;I88&amp;$E88,CHOOSE({1,2},Emissionsfaktoren!$A$24:$A$498&amp;Emissionsfaktoren!$B$24:$B$498&amp;Emissionsfaktoren!$C$24:$C$498,Emissionsfaktoren!$E$24:$E$498),2,0),"")*#REF!))</f>
        <v/>
      </c>
      <c r="P88" s="283" t="str" cm="1">
        <f t="array" ref="P88">IF(J88=0,"",(IFERROR(VLOOKUP($D88&amp;J88&amp;$E88,CHOOSE({1,2},Emissionsfaktoren!$A$24:$A$498&amp;Emissionsfaktoren!$B$24:$B$498&amp;Emissionsfaktoren!$C$24:$C$498,Emissionsfaktoren!$E$24:$E$498),2,0),"")*#REF!))</f>
        <v/>
      </c>
      <c r="Q88" s="284" t="str" cm="1">
        <f t="array" ref="Q88">IF(K88=0,"",(IFERROR(VLOOKUP($D88&amp;K88&amp;$E88,CHOOSE({1,2},Emissionsfaktoren!$A$24:$A$498&amp;Emissionsfaktoren!$B$24:$B$498&amp;Emissionsfaktoren!$C$24:$C$498,Emissionsfaktoren!$E$24:$E$498),2,0),"")*#REF!))</f>
        <v/>
      </c>
    </row>
    <row r="89" spans="1:17" ht="19.25" hidden="1" customHeight="1" x14ac:dyDescent="0.25">
      <c r="A89" s="597"/>
      <c r="B89" s="592"/>
      <c r="C89" s="246" t="s">
        <v>203</v>
      </c>
      <c r="D89" s="108"/>
      <c r="E89" s="108" t="s">
        <v>262</v>
      </c>
      <c r="F89" s="339">
        <f>IF(_xlfn.MAXIFS(Emissionsfaktoren!$B$24:$B$498,Emissionsfaktoren!$B$24:$B$498,"&lt;="&amp;'THG-Bilanz'!F$12,Emissionsfaktoren!$A$24:$A$498,'THG-Bilanz'!$D89,Emissionsfaktoren!$C$24:$C$498,'THG-Bilanz'!$E89)&gt;0,_xlfn.MAXIFS(Emissionsfaktoren!$B$24:$B$498,Emissionsfaktoren!$B$24:$B$498,"&lt;="&amp;'THG-Bilanz'!F$12,Emissionsfaktoren!$A$24:$A$498,'THG-Bilanz'!$D89,Emissionsfaktoren!$C$24:$C$498,'THG-Bilanz'!$E89),_xlfn.MINIFS(Emissionsfaktoren!$B$24:$B$498,Emissionsfaktoren!$A$24:$A$498,'THG-Bilanz'!$D89,Emissionsfaktoren!$C$24:$C$498,'THG-Bilanz'!$E89))</f>
        <v>0</v>
      </c>
      <c r="G89" s="339">
        <f>IF(_xlfn.MAXIFS(Emissionsfaktoren!$B$24:$B$498,Emissionsfaktoren!$B$24:$B$498,"&lt;="&amp;'THG-Bilanz'!G$12,Emissionsfaktoren!$A$24:$A$498,'THG-Bilanz'!$D89,Emissionsfaktoren!$C$24:$C$498,'THG-Bilanz'!$E89)&gt;0,_xlfn.MAXIFS(Emissionsfaktoren!$B$24:$B$498,Emissionsfaktoren!$B$24:$B$498,"&lt;="&amp;'THG-Bilanz'!G$12,Emissionsfaktoren!$A$24:$A$498,'THG-Bilanz'!$D89,Emissionsfaktoren!$C$24:$C$498,'THG-Bilanz'!$E89),_xlfn.MINIFS(Emissionsfaktoren!$B$24:$B$498,Emissionsfaktoren!$A$24:$A$498,'THG-Bilanz'!$D89,Emissionsfaktoren!$C$24:$C$498,'THG-Bilanz'!$E89))</f>
        <v>0</v>
      </c>
      <c r="H89" s="339">
        <f>IF(_xlfn.MAXIFS(Emissionsfaktoren!$B$24:$B$498,Emissionsfaktoren!$B$24:$B$498,"&lt;="&amp;'THG-Bilanz'!H$12,Emissionsfaktoren!$A$24:$A$498,'THG-Bilanz'!$D89,Emissionsfaktoren!$C$24:$C$498,'THG-Bilanz'!$E89)&gt;0,_xlfn.MAXIFS(Emissionsfaktoren!$B$24:$B$498,Emissionsfaktoren!$B$24:$B$498,"&lt;="&amp;'THG-Bilanz'!H$12,Emissionsfaktoren!$A$24:$A$498,'THG-Bilanz'!$D89,Emissionsfaktoren!$C$24:$C$498,'THG-Bilanz'!$E89),_xlfn.MINIFS(Emissionsfaktoren!$B$24:$B$498,Emissionsfaktoren!$A$24:$A$498,'THG-Bilanz'!$D89,Emissionsfaktoren!$C$24:$C$498,'THG-Bilanz'!$E89))</f>
        <v>0</v>
      </c>
      <c r="I89" s="339">
        <f>IF(_xlfn.MAXIFS(Emissionsfaktoren!$B$24:$B$498,Emissionsfaktoren!$B$24:$B$498,"&lt;="&amp;'THG-Bilanz'!I$12,Emissionsfaktoren!$A$24:$A$498,'THG-Bilanz'!$D89,Emissionsfaktoren!$C$24:$C$498,'THG-Bilanz'!$E89)&gt;0,_xlfn.MAXIFS(Emissionsfaktoren!$B$24:$B$498,Emissionsfaktoren!$B$24:$B$498,"&lt;="&amp;'THG-Bilanz'!I$12,Emissionsfaktoren!$A$24:$A$498,'THG-Bilanz'!$D89,Emissionsfaktoren!$C$24:$C$498,'THG-Bilanz'!$E89),_xlfn.MINIFS(Emissionsfaktoren!$B$24:$B$498,Emissionsfaktoren!$A$24:$A$498,'THG-Bilanz'!$D89,Emissionsfaktoren!$C$24:$C$498,'THG-Bilanz'!$E89))</f>
        <v>0</v>
      </c>
      <c r="J89" s="339">
        <f>IF(_xlfn.MAXIFS(Emissionsfaktoren!$B$24:$B$498,Emissionsfaktoren!$B$24:$B$498,"&lt;="&amp;'THG-Bilanz'!J$12,Emissionsfaktoren!$A$24:$A$498,'THG-Bilanz'!$D89,Emissionsfaktoren!$C$24:$C$498,'THG-Bilanz'!$E89)&gt;0,_xlfn.MAXIFS(Emissionsfaktoren!$B$24:$B$498,Emissionsfaktoren!$B$24:$B$498,"&lt;="&amp;'THG-Bilanz'!J$12,Emissionsfaktoren!$A$24:$A$498,'THG-Bilanz'!$D89,Emissionsfaktoren!$C$24:$C$498,'THG-Bilanz'!$E89),_xlfn.MINIFS(Emissionsfaktoren!$B$24:$B$498,Emissionsfaktoren!$A$24:$A$498,'THG-Bilanz'!$D89,Emissionsfaktoren!$C$24:$C$498,'THG-Bilanz'!$E89))</f>
        <v>0</v>
      </c>
      <c r="K89" s="339">
        <f>IF(_xlfn.MAXIFS(Emissionsfaktoren!$B$24:$B$498,Emissionsfaktoren!$B$24:$B$498,"&lt;="&amp;'THG-Bilanz'!K$12,Emissionsfaktoren!$A$24:$A$498,'THG-Bilanz'!$D89,Emissionsfaktoren!$C$24:$C$498,'THG-Bilanz'!$E89)&gt;0,_xlfn.MAXIFS(Emissionsfaktoren!$B$24:$B$498,Emissionsfaktoren!$B$24:$B$498,"&lt;="&amp;'THG-Bilanz'!K$12,Emissionsfaktoren!$A$24:$A$498,'THG-Bilanz'!$D89,Emissionsfaktoren!$C$24:$C$498,'THG-Bilanz'!$E89),_xlfn.MINIFS(Emissionsfaktoren!$B$24:$B$498,Emissionsfaktoren!$A$24:$A$498,'THG-Bilanz'!$D89,Emissionsfaktoren!$C$24:$C$498,'THG-Bilanz'!$E89))</f>
        <v>0</v>
      </c>
      <c r="L89" s="283" t="str" cm="1">
        <f t="array" ref="L89">IF(F89=0,"",(IFERROR(VLOOKUP($D89&amp;F89&amp;$E89,CHOOSE({1,2},Emissionsfaktoren!$A$24:$A$498&amp;Emissionsfaktoren!$B$24:$B$498&amp;Emissionsfaktoren!$C$24:$C$498,Emissionsfaktoren!$E$24:$E$498),2,0),"")*#REF!))</f>
        <v/>
      </c>
      <c r="M89" s="283" t="str" cm="1">
        <f t="array" ref="M89">IF(G89=0,"",(IFERROR(VLOOKUP($D89&amp;G89&amp;$E89,CHOOSE({1,2},Emissionsfaktoren!$A$24:$A$498&amp;Emissionsfaktoren!$B$24:$B$498&amp;Emissionsfaktoren!$C$24:$C$498,Emissionsfaktoren!$E$24:$E$498),2,0),"")*#REF!))</f>
        <v/>
      </c>
      <c r="N89" s="283" t="str" cm="1">
        <f t="array" ref="N89">IF(H89=0,"",(IFERROR(VLOOKUP($D89&amp;H89&amp;$E89,CHOOSE({1,2},Emissionsfaktoren!$A$24:$A$498&amp;Emissionsfaktoren!$B$24:$B$498&amp;Emissionsfaktoren!$C$24:$C$498,Emissionsfaktoren!$E$24:$E$498),2,0),"")*#REF!))</f>
        <v/>
      </c>
      <c r="O89" s="283" t="str" cm="1">
        <f t="array" ref="O89">IF(I89=0,"",(IFERROR(VLOOKUP($D89&amp;I89&amp;$E89,CHOOSE({1,2},Emissionsfaktoren!$A$24:$A$498&amp;Emissionsfaktoren!$B$24:$B$498&amp;Emissionsfaktoren!$C$24:$C$498,Emissionsfaktoren!$E$24:$E$498),2,0),"")*#REF!))</f>
        <v/>
      </c>
      <c r="P89" s="283" t="str" cm="1">
        <f t="array" ref="P89">IF(J89=0,"",(IFERROR(VLOOKUP($D89&amp;J89&amp;$E89,CHOOSE({1,2},Emissionsfaktoren!$A$24:$A$498&amp;Emissionsfaktoren!$B$24:$B$498&amp;Emissionsfaktoren!$C$24:$C$498,Emissionsfaktoren!$E$24:$E$498),2,0),"")*#REF!))</f>
        <v/>
      </c>
      <c r="Q89" s="284" t="str" cm="1">
        <f t="array" ref="Q89">IF(K89=0,"",(IFERROR(VLOOKUP($D89&amp;K89&amp;$E89,CHOOSE({1,2},Emissionsfaktoren!$A$24:$A$498&amp;Emissionsfaktoren!$B$24:$B$498&amp;Emissionsfaktoren!$C$24:$C$498,Emissionsfaktoren!$E$24:$E$498),2,0),"")*#REF!))</f>
        <v/>
      </c>
    </row>
    <row r="90" spans="1:17" ht="19.25" hidden="1" customHeight="1" thickBot="1" x14ac:dyDescent="0.3">
      <c r="A90" s="597"/>
      <c r="B90" s="591"/>
      <c r="C90" s="112" t="s">
        <v>205</v>
      </c>
      <c r="D90" s="190"/>
      <c r="E90" s="190" t="s">
        <v>262</v>
      </c>
      <c r="F90" s="345">
        <f>IF(_xlfn.MAXIFS(Emissionsfaktoren!$B$24:$B$498,Emissionsfaktoren!$B$24:$B$498,"&lt;="&amp;'THG-Bilanz'!F$12,Emissionsfaktoren!$A$24:$A$498,'THG-Bilanz'!$D90,Emissionsfaktoren!$C$24:$C$498,'THG-Bilanz'!$E90)&gt;0,_xlfn.MAXIFS(Emissionsfaktoren!$B$24:$B$498,Emissionsfaktoren!$B$24:$B$498,"&lt;="&amp;'THG-Bilanz'!F$12,Emissionsfaktoren!$A$24:$A$498,'THG-Bilanz'!$D90,Emissionsfaktoren!$C$24:$C$498,'THG-Bilanz'!$E90),_xlfn.MINIFS(Emissionsfaktoren!$B$24:$B$498,Emissionsfaktoren!$A$24:$A$498,'THG-Bilanz'!$D90,Emissionsfaktoren!$C$24:$C$498,'THG-Bilanz'!$E90))</f>
        <v>0</v>
      </c>
      <c r="G90" s="345">
        <f>IF(_xlfn.MAXIFS(Emissionsfaktoren!$B$24:$B$498,Emissionsfaktoren!$B$24:$B$498,"&lt;="&amp;'THG-Bilanz'!G$12,Emissionsfaktoren!$A$24:$A$498,'THG-Bilanz'!$D90,Emissionsfaktoren!$C$24:$C$498,'THG-Bilanz'!$E90)&gt;0,_xlfn.MAXIFS(Emissionsfaktoren!$B$24:$B$498,Emissionsfaktoren!$B$24:$B$498,"&lt;="&amp;'THG-Bilanz'!G$12,Emissionsfaktoren!$A$24:$A$498,'THG-Bilanz'!$D90,Emissionsfaktoren!$C$24:$C$498,'THG-Bilanz'!$E90),_xlfn.MINIFS(Emissionsfaktoren!$B$24:$B$498,Emissionsfaktoren!$A$24:$A$498,'THG-Bilanz'!$D90,Emissionsfaktoren!$C$24:$C$498,'THG-Bilanz'!$E90))</f>
        <v>0</v>
      </c>
      <c r="H90" s="345">
        <f>IF(_xlfn.MAXIFS(Emissionsfaktoren!$B$24:$B$498,Emissionsfaktoren!$B$24:$B$498,"&lt;="&amp;'THG-Bilanz'!H$12,Emissionsfaktoren!$A$24:$A$498,'THG-Bilanz'!$D90,Emissionsfaktoren!$C$24:$C$498,'THG-Bilanz'!$E90)&gt;0,_xlfn.MAXIFS(Emissionsfaktoren!$B$24:$B$498,Emissionsfaktoren!$B$24:$B$498,"&lt;="&amp;'THG-Bilanz'!H$12,Emissionsfaktoren!$A$24:$A$498,'THG-Bilanz'!$D90,Emissionsfaktoren!$C$24:$C$498,'THG-Bilanz'!$E90),_xlfn.MINIFS(Emissionsfaktoren!$B$24:$B$498,Emissionsfaktoren!$A$24:$A$498,'THG-Bilanz'!$D90,Emissionsfaktoren!$C$24:$C$498,'THG-Bilanz'!$E90))</f>
        <v>0</v>
      </c>
      <c r="I90" s="345">
        <f>IF(_xlfn.MAXIFS(Emissionsfaktoren!$B$24:$B$498,Emissionsfaktoren!$B$24:$B$498,"&lt;="&amp;'THG-Bilanz'!I$12,Emissionsfaktoren!$A$24:$A$498,'THG-Bilanz'!$D90,Emissionsfaktoren!$C$24:$C$498,'THG-Bilanz'!$E90)&gt;0,_xlfn.MAXIFS(Emissionsfaktoren!$B$24:$B$498,Emissionsfaktoren!$B$24:$B$498,"&lt;="&amp;'THG-Bilanz'!I$12,Emissionsfaktoren!$A$24:$A$498,'THG-Bilanz'!$D90,Emissionsfaktoren!$C$24:$C$498,'THG-Bilanz'!$E90),_xlfn.MINIFS(Emissionsfaktoren!$B$24:$B$498,Emissionsfaktoren!$A$24:$A$498,'THG-Bilanz'!$D90,Emissionsfaktoren!$C$24:$C$498,'THG-Bilanz'!$E90))</f>
        <v>0</v>
      </c>
      <c r="J90" s="345">
        <f>IF(_xlfn.MAXIFS(Emissionsfaktoren!$B$24:$B$498,Emissionsfaktoren!$B$24:$B$498,"&lt;="&amp;'THG-Bilanz'!J$12,Emissionsfaktoren!$A$24:$A$498,'THG-Bilanz'!$D90,Emissionsfaktoren!$C$24:$C$498,'THG-Bilanz'!$E90)&gt;0,_xlfn.MAXIFS(Emissionsfaktoren!$B$24:$B$498,Emissionsfaktoren!$B$24:$B$498,"&lt;="&amp;'THG-Bilanz'!J$12,Emissionsfaktoren!$A$24:$A$498,'THG-Bilanz'!$D90,Emissionsfaktoren!$C$24:$C$498,'THG-Bilanz'!$E90),_xlfn.MINIFS(Emissionsfaktoren!$B$24:$B$498,Emissionsfaktoren!$A$24:$A$498,'THG-Bilanz'!$D90,Emissionsfaktoren!$C$24:$C$498,'THG-Bilanz'!$E90))</f>
        <v>0</v>
      </c>
      <c r="K90" s="345">
        <f>IF(_xlfn.MAXIFS(Emissionsfaktoren!$B$24:$B$498,Emissionsfaktoren!$B$24:$B$498,"&lt;="&amp;'THG-Bilanz'!K$12,Emissionsfaktoren!$A$24:$A$498,'THG-Bilanz'!$D90,Emissionsfaktoren!$C$24:$C$498,'THG-Bilanz'!$E90)&gt;0,_xlfn.MAXIFS(Emissionsfaktoren!$B$24:$B$498,Emissionsfaktoren!$B$24:$B$498,"&lt;="&amp;'THG-Bilanz'!K$12,Emissionsfaktoren!$A$24:$A$498,'THG-Bilanz'!$D90,Emissionsfaktoren!$C$24:$C$498,'THG-Bilanz'!$E90),_xlfn.MINIFS(Emissionsfaktoren!$B$24:$B$498,Emissionsfaktoren!$A$24:$A$498,'THG-Bilanz'!$D90,Emissionsfaktoren!$C$24:$C$498,'THG-Bilanz'!$E90))</f>
        <v>0</v>
      </c>
      <c r="L90" s="285" t="str" cm="1">
        <f t="array" ref="L90">IF(F90=0,"",(IFERROR(VLOOKUP($D90&amp;F90&amp;$E90,CHOOSE({1,2},Emissionsfaktoren!$A$24:$A$498&amp;Emissionsfaktoren!$B$24:$B$498&amp;Emissionsfaktoren!$C$24:$C$498,Emissionsfaktoren!$E$24:$E$498),2,0),"")*#REF!))</f>
        <v/>
      </c>
      <c r="M90" s="285" t="str" cm="1">
        <f t="array" ref="M90">IF(G90=0,"",(IFERROR(VLOOKUP($D90&amp;G90&amp;$E90,CHOOSE({1,2},Emissionsfaktoren!$A$24:$A$498&amp;Emissionsfaktoren!$B$24:$B$498&amp;Emissionsfaktoren!$C$24:$C$498,Emissionsfaktoren!$E$24:$E$498),2,0),"")*#REF!))</f>
        <v/>
      </c>
      <c r="N90" s="285" t="str" cm="1">
        <f t="array" ref="N90">IF(H90=0,"",(IFERROR(VLOOKUP($D90&amp;H90&amp;$E90,CHOOSE({1,2},Emissionsfaktoren!$A$24:$A$498&amp;Emissionsfaktoren!$B$24:$B$498&amp;Emissionsfaktoren!$C$24:$C$498,Emissionsfaktoren!$E$24:$E$498),2,0),"")*#REF!))</f>
        <v/>
      </c>
      <c r="O90" s="285" t="str" cm="1">
        <f t="array" ref="O90">IF(I90=0,"",(IFERROR(VLOOKUP($D90&amp;I90&amp;$E90,CHOOSE({1,2},Emissionsfaktoren!$A$24:$A$498&amp;Emissionsfaktoren!$B$24:$B$498&amp;Emissionsfaktoren!$C$24:$C$498,Emissionsfaktoren!$E$24:$E$498),2,0),"")*#REF!))</f>
        <v/>
      </c>
      <c r="P90" s="285" t="str" cm="1">
        <f t="array" ref="P90">IF(J90=0,"",(IFERROR(VLOOKUP($D90&amp;J90&amp;$E90,CHOOSE({1,2},Emissionsfaktoren!$A$24:$A$498&amp;Emissionsfaktoren!$B$24:$B$498&amp;Emissionsfaktoren!$C$24:$C$498,Emissionsfaktoren!$E$24:$E$498),2,0),"")*#REF!))</f>
        <v/>
      </c>
      <c r="Q90" s="286" t="str" cm="1">
        <f t="array" ref="Q90">IF(K90=0,"",(IFERROR(VLOOKUP($D90&amp;K90&amp;$E90,CHOOSE({1,2},Emissionsfaktoren!$A$24:$A$498&amp;Emissionsfaktoren!$B$24:$B$498&amp;Emissionsfaktoren!$C$24:$C$498,Emissionsfaktoren!$E$24:$E$498),2,0),"")*#REF!))</f>
        <v/>
      </c>
    </row>
    <row r="91" spans="1:17" ht="19.25" hidden="1" customHeight="1" x14ac:dyDescent="0.25">
      <c r="A91" s="597"/>
      <c r="B91" s="575" t="s">
        <v>277</v>
      </c>
      <c r="C91" s="176" t="s">
        <v>206</v>
      </c>
      <c r="D91" s="176"/>
      <c r="E91" s="176" t="s">
        <v>262</v>
      </c>
      <c r="F91" s="337">
        <f>IF(_xlfn.MAXIFS(Emissionsfaktoren!$B$24:$B$498,Emissionsfaktoren!$B$24:$B$498,"&lt;="&amp;'THG-Bilanz'!F$12,Emissionsfaktoren!$A$24:$A$498,'THG-Bilanz'!$D91,Emissionsfaktoren!$C$24:$C$498,'THG-Bilanz'!$E91)&gt;0,_xlfn.MAXIFS(Emissionsfaktoren!$B$24:$B$498,Emissionsfaktoren!$B$24:$B$498,"&lt;="&amp;'THG-Bilanz'!F$12,Emissionsfaktoren!$A$24:$A$498,'THG-Bilanz'!$D91,Emissionsfaktoren!$C$24:$C$498,'THG-Bilanz'!$E91),_xlfn.MINIFS(Emissionsfaktoren!$B$24:$B$498,Emissionsfaktoren!$A$24:$A$498,'THG-Bilanz'!$D91,Emissionsfaktoren!$C$24:$C$498,'THG-Bilanz'!$E91))</f>
        <v>0</v>
      </c>
      <c r="G91" s="337">
        <f>IF(_xlfn.MAXIFS(Emissionsfaktoren!$B$24:$B$498,Emissionsfaktoren!$B$24:$B$498,"&lt;="&amp;'THG-Bilanz'!G$12,Emissionsfaktoren!$A$24:$A$498,'THG-Bilanz'!$D91,Emissionsfaktoren!$C$24:$C$498,'THG-Bilanz'!$E91)&gt;0,_xlfn.MAXIFS(Emissionsfaktoren!$B$24:$B$498,Emissionsfaktoren!$B$24:$B$498,"&lt;="&amp;'THG-Bilanz'!G$12,Emissionsfaktoren!$A$24:$A$498,'THG-Bilanz'!$D91,Emissionsfaktoren!$C$24:$C$498,'THG-Bilanz'!$E91),_xlfn.MINIFS(Emissionsfaktoren!$B$24:$B$498,Emissionsfaktoren!$A$24:$A$498,'THG-Bilanz'!$D91,Emissionsfaktoren!$C$24:$C$498,'THG-Bilanz'!$E91))</f>
        <v>0</v>
      </c>
      <c r="H91" s="337">
        <f>IF(_xlfn.MAXIFS(Emissionsfaktoren!$B$24:$B$498,Emissionsfaktoren!$B$24:$B$498,"&lt;="&amp;'THG-Bilanz'!H$12,Emissionsfaktoren!$A$24:$A$498,'THG-Bilanz'!$D91,Emissionsfaktoren!$C$24:$C$498,'THG-Bilanz'!$E91)&gt;0,_xlfn.MAXIFS(Emissionsfaktoren!$B$24:$B$498,Emissionsfaktoren!$B$24:$B$498,"&lt;="&amp;'THG-Bilanz'!H$12,Emissionsfaktoren!$A$24:$A$498,'THG-Bilanz'!$D91,Emissionsfaktoren!$C$24:$C$498,'THG-Bilanz'!$E91),_xlfn.MINIFS(Emissionsfaktoren!$B$24:$B$498,Emissionsfaktoren!$A$24:$A$498,'THG-Bilanz'!$D91,Emissionsfaktoren!$C$24:$C$498,'THG-Bilanz'!$E91))</f>
        <v>0</v>
      </c>
      <c r="I91" s="337">
        <f>IF(_xlfn.MAXIFS(Emissionsfaktoren!$B$24:$B$498,Emissionsfaktoren!$B$24:$B$498,"&lt;="&amp;'THG-Bilanz'!I$12,Emissionsfaktoren!$A$24:$A$498,'THG-Bilanz'!$D91,Emissionsfaktoren!$C$24:$C$498,'THG-Bilanz'!$E91)&gt;0,_xlfn.MAXIFS(Emissionsfaktoren!$B$24:$B$498,Emissionsfaktoren!$B$24:$B$498,"&lt;="&amp;'THG-Bilanz'!I$12,Emissionsfaktoren!$A$24:$A$498,'THG-Bilanz'!$D91,Emissionsfaktoren!$C$24:$C$498,'THG-Bilanz'!$E91),_xlfn.MINIFS(Emissionsfaktoren!$B$24:$B$498,Emissionsfaktoren!$A$24:$A$498,'THG-Bilanz'!$D91,Emissionsfaktoren!$C$24:$C$498,'THG-Bilanz'!$E91))</f>
        <v>0</v>
      </c>
      <c r="J91" s="337">
        <f>IF(_xlfn.MAXIFS(Emissionsfaktoren!$B$24:$B$498,Emissionsfaktoren!$B$24:$B$498,"&lt;="&amp;'THG-Bilanz'!J$12,Emissionsfaktoren!$A$24:$A$498,'THG-Bilanz'!$D91,Emissionsfaktoren!$C$24:$C$498,'THG-Bilanz'!$E91)&gt;0,_xlfn.MAXIFS(Emissionsfaktoren!$B$24:$B$498,Emissionsfaktoren!$B$24:$B$498,"&lt;="&amp;'THG-Bilanz'!J$12,Emissionsfaktoren!$A$24:$A$498,'THG-Bilanz'!$D91,Emissionsfaktoren!$C$24:$C$498,'THG-Bilanz'!$E91),_xlfn.MINIFS(Emissionsfaktoren!$B$24:$B$498,Emissionsfaktoren!$A$24:$A$498,'THG-Bilanz'!$D91,Emissionsfaktoren!$C$24:$C$498,'THG-Bilanz'!$E91))</f>
        <v>0</v>
      </c>
      <c r="K91" s="337">
        <f>IF(_xlfn.MAXIFS(Emissionsfaktoren!$B$24:$B$498,Emissionsfaktoren!$B$24:$B$498,"&lt;="&amp;'THG-Bilanz'!K$12,Emissionsfaktoren!$A$24:$A$498,'THG-Bilanz'!$D91,Emissionsfaktoren!$C$24:$C$498,'THG-Bilanz'!$E91)&gt;0,_xlfn.MAXIFS(Emissionsfaktoren!$B$24:$B$498,Emissionsfaktoren!$B$24:$B$498,"&lt;="&amp;'THG-Bilanz'!K$12,Emissionsfaktoren!$A$24:$A$498,'THG-Bilanz'!$D91,Emissionsfaktoren!$C$24:$C$498,'THG-Bilanz'!$E91),_xlfn.MINIFS(Emissionsfaktoren!$B$24:$B$498,Emissionsfaktoren!$A$24:$A$498,'THG-Bilanz'!$D91,Emissionsfaktoren!$C$24:$C$498,'THG-Bilanz'!$E91))</f>
        <v>0</v>
      </c>
      <c r="L91" s="281" t="str" cm="1">
        <f t="array" ref="L91">IF(F91=0,"",(IFERROR(VLOOKUP($D91&amp;F91&amp;$E91,CHOOSE({1,2},Emissionsfaktoren!$A$24:$A$498&amp;Emissionsfaktoren!$B$24:$B$498&amp;Emissionsfaktoren!$C$24:$C$498,Emissionsfaktoren!$E$24:$E$498),2,0),"")*#REF!))</f>
        <v/>
      </c>
      <c r="M91" s="281" t="str" cm="1">
        <f t="array" ref="M91">IF(G91=0,"",(IFERROR(VLOOKUP($D91&amp;G91&amp;$E91,CHOOSE({1,2},Emissionsfaktoren!$A$24:$A$498&amp;Emissionsfaktoren!$B$24:$B$498&amp;Emissionsfaktoren!$C$24:$C$498,Emissionsfaktoren!$E$24:$E$498),2,0),"")*#REF!))</f>
        <v/>
      </c>
      <c r="N91" s="281" t="str" cm="1">
        <f t="array" ref="N91">IF(H91=0,"",(IFERROR(VLOOKUP($D91&amp;H91&amp;$E91,CHOOSE({1,2},Emissionsfaktoren!$A$24:$A$498&amp;Emissionsfaktoren!$B$24:$B$498&amp;Emissionsfaktoren!$C$24:$C$498,Emissionsfaktoren!$E$24:$E$498),2,0),"")*#REF!))</f>
        <v/>
      </c>
      <c r="O91" s="281" t="str" cm="1">
        <f t="array" ref="O91">IF(I91=0,"",(IFERROR(VLOOKUP($D91&amp;I91&amp;$E91,CHOOSE({1,2},Emissionsfaktoren!$A$24:$A$498&amp;Emissionsfaktoren!$B$24:$B$498&amp;Emissionsfaktoren!$C$24:$C$498,Emissionsfaktoren!$E$24:$E$498),2,0),"")*#REF!))</f>
        <v/>
      </c>
      <c r="P91" s="281" t="str" cm="1">
        <f t="array" ref="P91">IF(J91=0,"",(IFERROR(VLOOKUP($D91&amp;J91&amp;$E91,CHOOSE({1,2},Emissionsfaktoren!$A$24:$A$498&amp;Emissionsfaktoren!$B$24:$B$498&amp;Emissionsfaktoren!$C$24:$C$498,Emissionsfaktoren!$E$24:$E$498),2,0),"")*#REF!))</f>
        <v/>
      </c>
      <c r="Q91" s="282" t="str" cm="1">
        <f t="array" ref="Q91">IF(K91=0,"",(IFERROR(VLOOKUP($D91&amp;K91&amp;$E91,CHOOSE({1,2},Emissionsfaktoren!$A$24:$A$498&amp;Emissionsfaktoren!$B$24:$B$498&amp;Emissionsfaktoren!$C$24:$C$498,Emissionsfaktoren!$E$24:$E$498),2,0),"")*#REF!))</f>
        <v/>
      </c>
    </row>
    <row r="92" spans="1:17" ht="19.25" hidden="1" customHeight="1" x14ac:dyDescent="0.25">
      <c r="A92" s="597"/>
      <c r="B92" s="592"/>
      <c r="C92" s="246" t="s">
        <v>207</v>
      </c>
      <c r="D92" s="246"/>
      <c r="E92" s="246"/>
      <c r="F92" s="341"/>
      <c r="G92" s="341"/>
      <c r="H92" s="341"/>
      <c r="I92" s="341"/>
      <c r="J92" s="341"/>
      <c r="K92" s="341"/>
      <c r="L92" s="283" t="str" cm="1">
        <f t="array" ref="L92">IF(F92=0,"",(IFERROR(VLOOKUP($D92&amp;F92&amp;$E92,CHOOSE({1,2},Emissionsfaktoren!$A$24:$A$498&amp;Emissionsfaktoren!$B$24:$B$498&amp;Emissionsfaktoren!$C$24:$C$498,Emissionsfaktoren!$E$24:$E$498),2,0),"")*#REF!))</f>
        <v/>
      </c>
      <c r="M92" s="283" t="str" cm="1">
        <f t="array" ref="M92">IF(G92=0,"",(IFERROR(VLOOKUP($D92&amp;G92&amp;$E92,CHOOSE({1,2},Emissionsfaktoren!$A$24:$A$498&amp;Emissionsfaktoren!$B$24:$B$498&amp;Emissionsfaktoren!$C$24:$C$498,Emissionsfaktoren!$E$24:$E$498),2,0),"")*#REF!))</f>
        <v/>
      </c>
      <c r="N92" s="283" t="str" cm="1">
        <f t="array" ref="N92">IF(H92=0,"",(IFERROR(VLOOKUP($D92&amp;H92&amp;$E92,CHOOSE({1,2},Emissionsfaktoren!$A$24:$A$498&amp;Emissionsfaktoren!$B$24:$B$498&amp;Emissionsfaktoren!$C$24:$C$498,Emissionsfaktoren!$E$24:$E$498),2,0),"")*#REF!))</f>
        <v/>
      </c>
      <c r="O92" s="283" t="str" cm="1">
        <f t="array" ref="O92">IF(I92=0,"",(IFERROR(VLOOKUP($D92&amp;I92&amp;$E92,CHOOSE({1,2},Emissionsfaktoren!$A$24:$A$498&amp;Emissionsfaktoren!$B$24:$B$498&amp;Emissionsfaktoren!$C$24:$C$498,Emissionsfaktoren!$E$24:$E$498),2,0),"")*#REF!))</f>
        <v/>
      </c>
      <c r="P92" s="283" t="str" cm="1">
        <f t="array" ref="P92">IF(J92=0,"",(IFERROR(VLOOKUP($D92&amp;J92&amp;$E92,CHOOSE({1,2},Emissionsfaktoren!$A$24:$A$498&amp;Emissionsfaktoren!$B$24:$B$498&amp;Emissionsfaktoren!$C$24:$C$498,Emissionsfaktoren!$E$24:$E$498),2,0),"")*#REF!))</f>
        <v/>
      </c>
      <c r="Q92" s="284" t="str" cm="1">
        <f t="array" ref="Q92">IF(K92=0,"",(IFERROR(VLOOKUP($D92&amp;K92&amp;$E92,CHOOSE({1,2},Emissionsfaktoren!$A$24:$A$498&amp;Emissionsfaktoren!$B$24:$B$498&amp;Emissionsfaktoren!$C$24:$C$498,Emissionsfaktoren!$E$24:$E$498),2,0),"")*#REF!))</f>
        <v/>
      </c>
    </row>
    <row r="93" spans="1:17" ht="19.25" hidden="1" customHeight="1" x14ac:dyDescent="0.25">
      <c r="A93" s="597"/>
      <c r="B93" s="592"/>
      <c r="C93" s="108" t="s">
        <v>208</v>
      </c>
      <c r="D93" s="108"/>
      <c r="E93" s="108"/>
      <c r="F93" s="339"/>
      <c r="G93" s="339"/>
      <c r="H93" s="339"/>
      <c r="I93" s="339"/>
      <c r="J93" s="339"/>
      <c r="K93" s="339"/>
      <c r="L93" s="283" t="str" cm="1">
        <f t="array" ref="L93">IF(F93=0,"",(IFERROR(VLOOKUP($D93&amp;F93&amp;$E93,CHOOSE({1,2},Emissionsfaktoren!$A$24:$A$498&amp;Emissionsfaktoren!$B$24:$B$498&amp;Emissionsfaktoren!$C$24:$C$498,Emissionsfaktoren!$E$24:$E$498),2,0),"")*#REF!))</f>
        <v/>
      </c>
      <c r="M93" s="283" t="str" cm="1">
        <f t="array" ref="M93">IF(G93=0,"",(IFERROR(VLOOKUP($D93&amp;G93&amp;$E93,CHOOSE({1,2},Emissionsfaktoren!$A$24:$A$498&amp;Emissionsfaktoren!$B$24:$B$498&amp;Emissionsfaktoren!$C$24:$C$498,Emissionsfaktoren!$E$24:$E$498),2,0),"")*#REF!))</f>
        <v/>
      </c>
      <c r="N93" s="283" t="str" cm="1">
        <f t="array" ref="N93">IF(H93=0,"",(IFERROR(VLOOKUP($D93&amp;H93&amp;$E93,CHOOSE({1,2},Emissionsfaktoren!$A$24:$A$498&amp;Emissionsfaktoren!$B$24:$B$498&amp;Emissionsfaktoren!$C$24:$C$498,Emissionsfaktoren!$E$24:$E$498),2,0),"")*#REF!))</f>
        <v/>
      </c>
      <c r="O93" s="283" t="str" cm="1">
        <f t="array" ref="O93">IF(I93=0,"",(IFERROR(VLOOKUP($D93&amp;I93&amp;$E93,CHOOSE({1,2},Emissionsfaktoren!$A$24:$A$498&amp;Emissionsfaktoren!$B$24:$B$498&amp;Emissionsfaktoren!$C$24:$C$498,Emissionsfaktoren!$E$24:$E$498),2,0),"")*#REF!))</f>
        <v/>
      </c>
      <c r="P93" s="283" t="str" cm="1">
        <f t="array" ref="P93">IF(J93=0,"",(IFERROR(VLOOKUP($D93&amp;J93&amp;$E93,CHOOSE({1,2},Emissionsfaktoren!$A$24:$A$498&amp;Emissionsfaktoren!$B$24:$B$498&amp;Emissionsfaktoren!$C$24:$C$498,Emissionsfaktoren!$E$24:$E$498),2,0),"")*#REF!))</f>
        <v/>
      </c>
      <c r="Q93" s="284" t="str" cm="1">
        <f t="array" ref="Q93">IF(K93=0,"",(IFERROR(VLOOKUP($D93&amp;K93&amp;$E93,CHOOSE({1,2},Emissionsfaktoren!$A$24:$A$498&amp;Emissionsfaktoren!$B$24:$B$498&amp;Emissionsfaktoren!$C$24:$C$498,Emissionsfaktoren!$E$24:$E$498),2,0),"")*#REF!))</f>
        <v/>
      </c>
    </row>
    <row r="94" spans="1:17" ht="19.25" hidden="1" customHeight="1" thickBot="1" x14ac:dyDescent="0.3">
      <c r="A94" s="597"/>
      <c r="B94" s="577"/>
      <c r="C94" s="112" t="s">
        <v>209</v>
      </c>
      <c r="D94" s="112"/>
      <c r="E94" s="112" t="s">
        <v>262</v>
      </c>
      <c r="F94" s="340">
        <f>IF(_xlfn.MAXIFS(Emissionsfaktoren!$B$24:$B$498,Emissionsfaktoren!$B$24:$B$498,"&lt;="&amp;'THG-Bilanz'!F$12,Emissionsfaktoren!$A$24:$A$498,'THG-Bilanz'!$D94,Emissionsfaktoren!$C$24:$C$498,'THG-Bilanz'!$E94)&gt;0,_xlfn.MAXIFS(Emissionsfaktoren!$B$24:$B$498,Emissionsfaktoren!$B$24:$B$498,"&lt;="&amp;'THG-Bilanz'!F$12,Emissionsfaktoren!$A$24:$A$498,'THG-Bilanz'!$D94,Emissionsfaktoren!$C$24:$C$498,'THG-Bilanz'!$E94),_xlfn.MINIFS(Emissionsfaktoren!$B$24:$B$498,Emissionsfaktoren!$A$24:$A$498,'THG-Bilanz'!$D94,Emissionsfaktoren!$C$24:$C$498,'THG-Bilanz'!$E94))</f>
        <v>0</v>
      </c>
      <c r="G94" s="340">
        <f>IF(_xlfn.MAXIFS(Emissionsfaktoren!$B$24:$B$498,Emissionsfaktoren!$B$24:$B$498,"&lt;="&amp;'THG-Bilanz'!G$12,Emissionsfaktoren!$A$24:$A$498,'THG-Bilanz'!$D94,Emissionsfaktoren!$C$24:$C$498,'THG-Bilanz'!$E94)&gt;0,_xlfn.MAXIFS(Emissionsfaktoren!$B$24:$B$498,Emissionsfaktoren!$B$24:$B$498,"&lt;="&amp;'THG-Bilanz'!G$12,Emissionsfaktoren!$A$24:$A$498,'THG-Bilanz'!$D94,Emissionsfaktoren!$C$24:$C$498,'THG-Bilanz'!$E94),_xlfn.MINIFS(Emissionsfaktoren!$B$24:$B$498,Emissionsfaktoren!$A$24:$A$498,'THG-Bilanz'!$D94,Emissionsfaktoren!$C$24:$C$498,'THG-Bilanz'!$E94))</f>
        <v>0</v>
      </c>
      <c r="H94" s="340">
        <f>IF(_xlfn.MAXIFS(Emissionsfaktoren!$B$24:$B$498,Emissionsfaktoren!$B$24:$B$498,"&lt;="&amp;'THG-Bilanz'!H$12,Emissionsfaktoren!$A$24:$A$498,'THG-Bilanz'!$D94,Emissionsfaktoren!$C$24:$C$498,'THG-Bilanz'!$E94)&gt;0,_xlfn.MAXIFS(Emissionsfaktoren!$B$24:$B$498,Emissionsfaktoren!$B$24:$B$498,"&lt;="&amp;'THG-Bilanz'!H$12,Emissionsfaktoren!$A$24:$A$498,'THG-Bilanz'!$D94,Emissionsfaktoren!$C$24:$C$498,'THG-Bilanz'!$E94),_xlfn.MINIFS(Emissionsfaktoren!$B$24:$B$498,Emissionsfaktoren!$A$24:$A$498,'THG-Bilanz'!$D94,Emissionsfaktoren!$C$24:$C$498,'THG-Bilanz'!$E94))</f>
        <v>0</v>
      </c>
      <c r="I94" s="340">
        <f>IF(_xlfn.MAXIFS(Emissionsfaktoren!$B$24:$B$498,Emissionsfaktoren!$B$24:$B$498,"&lt;="&amp;'THG-Bilanz'!I$12,Emissionsfaktoren!$A$24:$A$498,'THG-Bilanz'!$D94,Emissionsfaktoren!$C$24:$C$498,'THG-Bilanz'!$E94)&gt;0,_xlfn.MAXIFS(Emissionsfaktoren!$B$24:$B$498,Emissionsfaktoren!$B$24:$B$498,"&lt;="&amp;'THG-Bilanz'!I$12,Emissionsfaktoren!$A$24:$A$498,'THG-Bilanz'!$D94,Emissionsfaktoren!$C$24:$C$498,'THG-Bilanz'!$E94),_xlfn.MINIFS(Emissionsfaktoren!$B$24:$B$498,Emissionsfaktoren!$A$24:$A$498,'THG-Bilanz'!$D94,Emissionsfaktoren!$C$24:$C$498,'THG-Bilanz'!$E94))</f>
        <v>0</v>
      </c>
      <c r="J94" s="340">
        <f>IF(_xlfn.MAXIFS(Emissionsfaktoren!$B$24:$B$498,Emissionsfaktoren!$B$24:$B$498,"&lt;="&amp;'THG-Bilanz'!J$12,Emissionsfaktoren!$A$24:$A$498,'THG-Bilanz'!$D94,Emissionsfaktoren!$C$24:$C$498,'THG-Bilanz'!$E94)&gt;0,_xlfn.MAXIFS(Emissionsfaktoren!$B$24:$B$498,Emissionsfaktoren!$B$24:$B$498,"&lt;="&amp;'THG-Bilanz'!J$12,Emissionsfaktoren!$A$24:$A$498,'THG-Bilanz'!$D94,Emissionsfaktoren!$C$24:$C$498,'THG-Bilanz'!$E94),_xlfn.MINIFS(Emissionsfaktoren!$B$24:$B$498,Emissionsfaktoren!$A$24:$A$498,'THG-Bilanz'!$D94,Emissionsfaktoren!$C$24:$C$498,'THG-Bilanz'!$E94))</f>
        <v>0</v>
      </c>
      <c r="K94" s="340">
        <f>IF(_xlfn.MAXIFS(Emissionsfaktoren!$B$24:$B$498,Emissionsfaktoren!$B$24:$B$498,"&lt;="&amp;'THG-Bilanz'!K$12,Emissionsfaktoren!$A$24:$A$498,'THG-Bilanz'!$D94,Emissionsfaktoren!$C$24:$C$498,'THG-Bilanz'!$E94)&gt;0,_xlfn.MAXIFS(Emissionsfaktoren!$B$24:$B$498,Emissionsfaktoren!$B$24:$B$498,"&lt;="&amp;'THG-Bilanz'!K$12,Emissionsfaktoren!$A$24:$A$498,'THG-Bilanz'!$D94,Emissionsfaktoren!$C$24:$C$498,'THG-Bilanz'!$E94),_xlfn.MINIFS(Emissionsfaktoren!$B$24:$B$498,Emissionsfaktoren!$A$24:$A$498,'THG-Bilanz'!$D94,Emissionsfaktoren!$C$24:$C$498,'THG-Bilanz'!$E94))</f>
        <v>0</v>
      </c>
      <c r="L94" s="285" t="str" cm="1">
        <f t="array" ref="L94">IF(F94=0,"",(IFERROR(VLOOKUP($D94&amp;F94&amp;$E94,CHOOSE({1,2},Emissionsfaktoren!$A$24:$A$498&amp;Emissionsfaktoren!$B$24:$B$498&amp;Emissionsfaktoren!$C$24:$C$498,Emissionsfaktoren!$E$24:$E$498),2,0),"")*#REF!))</f>
        <v/>
      </c>
      <c r="M94" s="285" t="str" cm="1">
        <f t="array" ref="M94">IF(G94=0,"",(IFERROR(VLOOKUP($D94&amp;G94&amp;$E94,CHOOSE({1,2},Emissionsfaktoren!$A$24:$A$498&amp;Emissionsfaktoren!$B$24:$B$498&amp;Emissionsfaktoren!$C$24:$C$498,Emissionsfaktoren!$E$24:$E$498),2,0),"")*#REF!))</f>
        <v/>
      </c>
      <c r="N94" s="285" t="str" cm="1">
        <f t="array" ref="N94">IF(H94=0,"",(IFERROR(VLOOKUP($D94&amp;H94&amp;$E94,CHOOSE({1,2},Emissionsfaktoren!$A$24:$A$498&amp;Emissionsfaktoren!$B$24:$B$498&amp;Emissionsfaktoren!$C$24:$C$498,Emissionsfaktoren!$E$24:$E$498),2,0),"")*#REF!))</f>
        <v/>
      </c>
      <c r="O94" s="285" t="str" cm="1">
        <f t="array" ref="O94">IF(I94=0,"",(IFERROR(VLOOKUP($D94&amp;I94&amp;$E94,CHOOSE({1,2},Emissionsfaktoren!$A$24:$A$498&amp;Emissionsfaktoren!$B$24:$B$498&amp;Emissionsfaktoren!$C$24:$C$498,Emissionsfaktoren!$E$24:$E$498),2,0),"")*#REF!))</f>
        <v/>
      </c>
      <c r="P94" s="285" t="str" cm="1">
        <f t="array" ref="P94">IF(J94=0,"",(IFERROR(VLOOKUP($D94&amp;J94&amp;$E94,CHOOSE({1,2},Emissionsfaktoren!$A$24:$A$498&amp;Emissionsfaktoren!$B$24:$B$498&amp;Emissionsfaktoren!$C$24:$C$498,Emissionsfaktoren!$E$24:$E$498),2,0),"")*#REF!))</f>
        <v/>
      </c>
      <c r="Q94" s="286" t="str" cm="1">
        <f t="array" ref="Q94">IF(K94=0,"",(IFERROR(VLOOKUP($D94&amp;K94&amp;$E94,CHOOSE({1,2},Emissionsfaktoren!$A$24:$A$498&amp;Emissionsfaktoren!$B$24:$B$498&amp;Emissionsfaktoren!$C$24:$C$498,Emissionsfaktoren!$E$24:$E$498),2,0),"")*#REF!))</f>
        <v/>
      </c>
    </row>
    <row r="95" spans="1:17" ht="19.25" hidden="1" customHeight="1" x14ac:dyDescent="0.25">
      <c r="A95" s="597"/>
      <c r="B95" s="575" t="s">
        <v>278</v>
      </c>
      <c r="C95" s="176" t="s">
        <v>185</v>
      </c>
      <c r="D95" s="176"/>
      <c r="E95" s="176"/>
      <c r="F95" s="337"/>
      <c r="G95" s="337"/>
      <c r="H95" s="337"/>
      <c r="I95" s="337"/>
      <c r="J95" s="337"/>
      <c r="K95" s="337"/>
      <c r="L95" s="281" t="str" cm="1">
        <f t="array" ref="L95">IF(F95=0,"",(IFERROR(VLOOKUP($D95&amp;F95&amp;$E95,CHOOSE({1,2},Emissionsfaktoren!$A$24:$A$498&amp;Emissionsfaktoren!$B$24:$B$498&amp;Emissionsfaktoren!$C$24:$C$498,Emissionsfaktoren!$E$24:$E$498),2,0),"")*#REF!))</f>
        <v/>
      </c>
      <c r="M95" s="281" t="str" cm="1">
        <f t="array" ref="M95">IF(G95=0,"",(IFERROR(VLOOKUP($D95&amp;G95&amp;$E95,CHOOSE({1,2},Emissionsfaktoren!$A$24:$A$498&amp;Emissionsfaktoren!$B$24:$B$498&amp;Emissionsfaktoren!$C$24:$C$498,Emissionsfaktoren!$E$24:$E$498),2,0),"")*#REF!))</f>
        <v/>
      </c>
      <c r="N95" s="281" t="str" cm="1">
        <f t="array" ref="N95">IF(H95=0,"",(IFERROR(VLOOKUP($D95&amp;H95&amp;$E95,CHOOSE({1,2},Emissionsfaktoren!$A$24:$A$498&amp;Emissionsfaktoren!$B$24:$B$498&amp;Emissionsfaktoren!$C$24:$C$498,Emissionsfaktoren!$E$24:$E$498),2,0),"")*#REF!))</f>
        <v/>
      </c>
      <c r="O95" s="281" t="str" cm="1">
        <f t="array" ref="O95">IF(I95=0,"",(IFERROR(VLOOKUP($D95&amp;I95&amp;$E95,CHOOSE({1,2},Emissionsfaktoren!$A$24:$A$498&amp;Emissionsfaktoren!$B$24:$B$498&amp;Emissionsfaktoren!$C$24:$C$498,Emissionsfaktoren!$E$24:$E$498),2,0),"")*#REF!))</f>
        <v/>
      </c>
      <c r="P95" s="281" t="str" cm="1">
        <f t="array" ref="P95">IF(J95=0,"",(IFERROR(VLOOKUP($D95&amp;J95&amp;$E95,CHOOSE({1,2},Emissionsfaktoren!$A$24:$A$498&amp;Emissionsfaktoren!$B$24:$B$498&amp;Emissionsfaktoren!$C$24:$C$498,Emissionsfaktoren!$E$24:$E$498),2,0),"")*#REF!))</f>
        <v/>
      </c>
      <c r="Q95" s="282" t="str" cm="1">
        <f t="array" ref="Q95">IF(K95=0,"",(IFERROR(VLOOKUP($D95&amp;K95&amp;$E95,CHOOSE({1,2},Emissionsfaktoren!$A$24:$A$498&amp;Emissionsfaktoren!$B$24:$B$498&amp;Emissionsfaktoren!$C$24:$C$498,Emissionsfaktoren!$E$24:$E$498),2,0),"")*#REF!))</f>
        <v/>
      </c>
    </row>
    <row r="96" spans="1:17" ht="19.25" hidden="1" customHeight="1" x14ac:dyDescent="0.25">
      <c r="A96" s="597"/>
      <c r="B96" s="576"/>
      <c r="C96" s="108" t="s">
        <v>173</v>
      </c>
      <c r="D96" s="108"/>
      <c r="E96" s="108"/>
      <c r="F96" s="339"/>
      <c r="G96" s="339"/>
      <c r="H96" s="339"/>
      <c r="I96" s="339"/>
      <c r="J96" s="339"/>
      <c r="K96" s="339"/>
      <c r="L96" s="283" t="str" cm="1">
        <f t="array" ref="L96">IF(F96=0,"",(IFERROR(VLOOKUP($D96&amp;F96&amp;$E96,CHOOSE({1,2},Emissionsfaktoren!$A$24:$A$498&amp;Emissionsfaktoren!$B$24:$B$498&amp;Emissionsfaktoren!$C$24:$C$498,Emissionsfaktoren!$E$24:$E$498),2,0),"")*#REF!))</f>
        <v/>
      </c>
      <c r="M96" s="283" t="str" cm="1">
        <f t="array" ref="M96">IF(G96=0,"",(IFERROR(VLOOKUP($D96&amp;G96&amp;$E96,CHOOSE({1,2},Emissionsfaktoren!$A$24:$A$498&amp;Emissionsfaktoren!$B$24:$B$498&amp;Emissionsfaktoren!$C$24:$C$498,Emissionsfaktoren!$E$24:$E$498),2,0),"")*#REF!))</f>
        <v/>
      </c>
      <c r="N96" s="283" t="str" cm="1">
        <f t="array" ref="N96">IF(H96=0,"",(IFERROR(VLOOKUP($D96&amp;H96&amp;$E96,CHOOSE({1,2},Emissionsfaktoren!$A$24:$A$498&amp;Emissionsfaktoren!$B$24:$B$498&amp;Emissionsfaktoren!$C$24:$C$498,Emissionsfaktoren!$E$24:$E$498),2,0),"")*#REF!))</f>
        <v/>
      </c>
      <c r="O96" s="283" t="str" cm="1">
        <f t="array" ref="O96">IF(I96=0,"",(IFERROR(VLOOKUP($D96&amp;I96&amp;$E96,CHOOSE({1,2},Emissionsfaktoren!$A$24:$A$498&amp;Emissionsfaktoren!$B$24:$B$498&amp;Emissionsfaktoren!$C$24:$C$498,Emissionsfaktoren!$E$24:$E$498),2,0),"")*#REF!))</f>
        <v/>
      </c>
      <c r="P96" s="283" t="str" cm="1">
        <f t="array" ref="P96">IF(J96=0,"",(IFERROR(VLOOKUP($D96&amp;J96&amp;$E96,CHOOSE({1,2},Emissionsfaktoren!$A$24:$A$498&amp;Emissionsfaktoren!$B$24:$B$498&amp;Emissionsfaktoren!$C$24:$C$498,Emissionsfaktoren!$E$24:$E$498),2,0),"")*#REF!))</f>
        <v/>
      </c>
      <c r="Q96" s="284" t="str" cm="1">
        <f t="array" ref="Q96">IF(K96=0,"",(IFERROR(VLOOKUP($D96&amp;K96&amp;$E96,CHOOSE({1,2},Emissionsfaktoren!$A$24:$A$498&amp;Emissionsfaktoren!$B$24:$B$498&amp;Emissionsfaktoren!$C$24:$C$498,Emissionsfaktoren!$E$24:$E$498),2,0),"")*#REF!))</f>
        <v/>
      </c>
    </row>
    <row r="97" spans="1:19" ht="19.25" hidden="1" customHeight="1" x14ac:dyDescent="0.25">
      <c r="A97" s="597"/>
      <c r="B97" s="576"/>
      <c r="C97" s="108" t="s">
        <v>210</v>
      </c>
      <c r="D97" s="108"/>
      <c r="E97" s="108"/>
      <c r="F97" s="339"/>
      <c r="G97" s="339"/>
      <c r="H97" s="339"/>
      <c r="I97" s="339"/>
      <c r="J97" s="339"/>
      <c r="K97" s="339"/>
      <c r="L97" s="283" t="str" cm="1">
        <f t="array" ref="L97">IF(F97=0,"",(IFERROR(VLOOKUP($D97&amp;F97&amp;$E97,CHOOSE({1,2},Emissionsfaktoren!$A$24:$A$498&amp;Emissionsfaktoren!$B$24:$B$498&amp;Emissionsfaktoren!$C$24:$C$498,Emissionsfaktoren!$E$24:$E$498),2,0),"")*#REF!))</f>
        <v/>
      </c>
      <c r="M97" s="283" t="str" cm="1">
        <f t="array" ref="M97">IF(G97=0,"",(IFERROR(VLOOKUP($D97&amp;G97&amp;$E97,CHOOSE({1,2},Emissionsfaktoren!$A$24:$A$498&amp;Emissionsfaktoren!$B$24:$B$498&amp;Emissionsfaktoren!$C$24:$C$498,Emissionsfaktoren!$E$24:$E$498),2,0),"")*#REF!))</f>
        <v/>
      </c>
      <c r="N97" s="283" t="str" cm="1">
        <f t="array" ref="N97">IF(H97=0,"",(IFERROR(VLOOKUP($D97&amp;H97&amp;$E97,CHOOSE({1,2},Emissionsfaktoren!$A$24:$A$498&amp;Emissionsfaktoren!$B$24:$B$498&amp;Emissionsfaktoren!$C$24:$C$498,Emissionsfaktoren!$E$24:$E$498),2,0),"")*#REF!))</f>
        <v/>
      </c>
      <c r="O97" s="283" t="str" cm="1">
        <f t="array" ref="O97">IF(I97=0,"",(IFERROR(VLOOKUP($D97&amp;I97&amp;$E97,CHOOSE({1,2},Emissionsfaktoren!$A$24:$A$498&amp;Emissionsfaktoren!$B$24:$B$498&amp;Emissionsfaktoren!$C$24:$C$498,Emissionsfaktoren!$E$24:$E$498),2,0),"")*#REF!))</f>
        <v/>
      </c>
      <c r="P97" s="283" t="str" cm="1">
        <f t="array" ref="P97">IF(J97=0,"",(IFERROR(VLOOKUP($D97&amp;J97&amp;$E97,CHOOSE({1,2},Emissionsfaktoren!$A$24:$A$498&amp;Emissionsfaktoren!$B$24:$B$498&amp;Emissionsfaktoren!$C$24:$C$498,Emissionsfaktoren!$E$24:$E$498),2,0),"")*#REF!))</f>
        <v/>
      </c>
      <c r="Q97" s="284" t="str" cm="1">
        <f t="array" ref="Q97">IF(K97=0,"",(IFERROR(VLOOKUP($D97&amp;K97&amp;$E97,CHOOSE({1,2},Emissionsfaktoren!$A$24:$A$498&amp;Emissionsfaktoren!$B$24:$B$498&amp;Emissionsfaktoren!$C$24:$C$498,Emissionsfaktoren!$E$24:$E$498),2,0),"")*#REF!))</f>
        <v/>
      </c>
    </row>
    <row r="98" spans="1:19" ht="19.25" hidden="1" customHeight="1" x14ac:dyDescent="0.25">
      <c r="A98" s="597"/>
      <c r="B98" s="576"/>
      <c r="C98" s="108" t="s">
        <v>211</v>
      </c>
      <c r="D98" s="108"/>
      <c r="E98" s="108"/>
      <c r="F98" s="339"/>
      <c r="G98" s="339"/>
      <c r="H98" s="339"/>
      <c r="I98" s="339"/>
      <c r="J98" s="339"/>
      <c r="K98" s="339"/>
      <c r="L98" s="283" t="str" cm="1">
        <f t="array" ref="L98">IF(F98=0,"",(IFERROR(VLOOKUP($D98&amp;F98&amp;$E98,CHOOSE({1,2},Emissionsfaktoren!$A$24:$A$498&amp;Emissionsfaktoren!$B$24:$B$498&amp;Emissionsfaktoren!$C$24:$C$498,Emissionsfaktoren!$E$24:$E$498),2,0),"")*#REF!))</f>
        <v/>
      </c>
      <c r="M98" s="283" t="str" cm="1">
        <f t="array" ref="M98">IF(G98=0,"",(IFERROR(VLOOKUP($D98&amp;G98&amp;$E98,CHOOSE({1,2},Emissionsfaktoren!$A$24:$A$498&amp;Emissionsfaktoren!$B$24:$B$498&amp;Emissionsfaktoren!$C$24:$C$498,Emissionsfaktoren!$E$24:$E$498),2,0),"")*#REF!))</f>
        <v/>
      </c>
      <c r="N98" s="283" t="str" cm="1">
        <f t="array" ref="N98">IF(H98=0,"",(IFERROR(VLOOKUP($D98&amp;H98&amp;$E98,CHOOSE({1,2},Emissionsfaktoren!$A$24:$A$498&amp;Emissionsfaktoren!$B$24:$B$498&amp;Emissionsfaktoren!$C$24:$C$498,Emissionsfaktoren!$E$24:$E$498),2,0),"")*#REF!))</f>
        <v/>
      </c>
      <c r="O98" s="283" t="str" cm="1">
        <f t="array" ref="O98">IF(I98=0,"",(IFERROR(VLOOKUP($D98&amp;I98&amp;$E98,CHOOSE({1,2},Emissionsfaktoren!$A$24:$A$498&amp;Emissionsfaktoren!$B$24:$B$498&amp;Emissionsfaktoren!$C$24:$C$498,Emissionsfaktoren!$E$24:$E$498),2,0),"")*#REF!))</f>
        <v/>
      </c>
      <c r="P98" s="283" t="str" cm="1">
        <f t="array" ref="P98">IF(J98=0,"",(IFERROR(VLOOKUP($D98&amp;J98&amp;$E98,CHOOSE({1,2},Emissionsfaktoren!$A$24:$A$498&amp;Emissionsfaktoren!$B$24:$B$498&amp;Emissionsfaktoren!$C$24:$C$498,Emissionsfaktoren!$E$24:$E$498),2,0),"")*#REF!))</f>
        <v/>
      </c>
      <c r="Q98" s="284" t="str" cm="1">
        <f t="array" ref="Q98">IF(K98=0,"",(IFERROR(VLOOKUP($D98&amp;K98&amp;$E98,CHOOSE({1,2},Emissionsfaktoren!$A$24:$A$498&amp;Emissionsfaktoren!$B$24:$B$498&amp;Emissionsfaktoren!$C$24:$C$498,Emissionsfaktoren!$E$24:$E$498),2,0),"")*#REF!))</f>
        <v/>
      </c>
    </row>
    <row r="99" spans="1:19" ht="19.25" hidden="1" customHeight="1" thickBot="1" x14ac:dyDescent="0.3">
      <c r="A99" s="598"/>
      <c r="B99" s="577"/>
      <c r="C99" s="112" t="s">
        <v>186</v>
      </c>
      <c r="D99" s="112"/>
      <c r="E99" s="112"/>
      <c r="F99" s="340"/>
      <c r="G99" s="340"/>
      <c r="H99" s="340"/>
      <c r="I99" s="340"/>
      <c r="J99" s="340"/>
      <c r="K99" s="340"/>
      <c r="L99" s="285" t="str" cm="1">
        <f t="array" ref="L99">IF(F99=0,"",(IFERROR(VLOOKUP($D99&amp;F99&amp;$E99,CHOOSE({1,2},Emissionsfaktoren!$A$24:$A$498&amp;Emissionsfaktoren!$B$24:$B$498&amp;Emissionsfaktoren!$C$24:$C$498,Emissionsfaktoren!$E$24:$E$498),2,0),"")*#REF!))</f>
        <v/>
      </c>
      <c r="M99" s="285" t="str" cm="1">
        <f t="array" ref="M99">IF(G99=0,"",(IFERROR(VLOOKUP($D99&amp;G99&amp;$E99,CHOOSE({1,2},Emissionsfaktoren!$A$24:$A$498&amp;Emissionsfaktoren!$B$24:$B$498&amp;Emissionsfaktoren!$C$24:$C$498,Emissionsfaktoren!$E$24:$E$498),2,0),"")*#REF!))</f>
        <v/>
      </c>
      <c r="N99" s="285" t="str" cm="1">
        <f t="array" ref="N99">IF(H99=0,"",(IFERROR(VLOOKUP($D99&amp;H99&amp;$E99,CHOOSE({1,2},Emissionsfaktoren!$A$24:$A$498&amp;Emissionsfaktoren!$B$24:$B$498&amp;Emissionsfaktoren!$C$24:$C$498,Emissionsfaktoren!$E$24:$E$498),2,0),"")*#REF!))</f>
        <v/>
      </c>
      <c r="O99" s="285" t="str" cm="1">
        <f t="array" ref="O99">IF(I99=0,"",(IFERROR(VLOOKUP($D99&amp;I99&amp;$E99,CHOOSE({1,2},Emissionsfaktoren!$A$24:$A$498&amp;Emissionsfaktoren!$B$24:$B$498&amp;Emissionsfaktoren!$C$24:$C$498,Emissionsfaktoren!$E$24:$E$498),2,0),"")*#REF!))</f>
        <v/>
      </c>
      <c r="P99" s="285" t="str" cm="1">
        <f t="array" ref="P99">IF(J99=0,"",(IFERROR(VLOOKUP($D99&amp;J99&amp;$E99,CHOOSE({1,2},Emissionsfaktoren!$A$24:$A$498&amp;Emissionsfaktoren!$B$24:$B$498&amp;Emissionsfaktoren!$C$24:$C$498,Emissionsfaktoren!$E$24:$E$498),2,0),"")*#REF!))</f>
        <v/>
      </c>
      <c r="Q99" s="286" t="str" cm="1">
        <f t="array" ref="Q99">IF(K99=0,"",(IFERROR(VLOOKUP($D99&amp;K99&amp;$E99,CHOOSE({1,2},Emissionsfaktoren!$A$24:$A$498&amp;Emissionsfaktoren!$B$24:$B$498&amp;Emissionsfaktoren!$C$24:$C$498,Emissionsfaktoren!$E$24:$E$498),2,0),"")*#REF!))</f>
        <v/>
      </c>
    </row>
    <row r="100" spans="1:19" ht="19.25" customHeight="1" thickBot="1" x14ac:dyDescent="0.3">
      <c r="A100" s="273"/>
      <c r="B100" s="247"/>
      <c r="C100" s="248"/>
      <c r="D100" s="248"/>
      <c r="E100" s="248"/>
      <c r="F100" s="348"/>
      <c r="G100" s="348"/>
      <c r="H100" s="348"/>
      <c r="I100" s="348"/>
      <c r="J100" s="348"/>
      <c r="K100" s="348"/>
      <c r="L100" s="289"/>
      <c r="M100" s="289"/>
      <c r="N100" s="289"/>
      <c r="O100" s="289"/>
      <c r="P100" s="289"/>
      <c r="Q100" s="289"/>
      <c r="S100" s="184"/>
    </row>
    <row r="101" spans="1:19" ht="19.25" customHeight="1" x14ac:dyDescent="0.25">
      <c r="A101" s="567" t="s">
        <v>279</v>
      </c>
      <c r="B101" s="570" t="s">
        <v>280</v>
      </c>
      <c r="C101" s="176" t="s">
        <v>281</v>
      </c>
      <c r="D101" s="301"/>
      <c r="E101" s="301" t="s">
        <v>262</v>
      </c>
      <c r="F101" s="343">
        <f>IF(_xlfn.MAXIFS(Emissionsfaktoren!$B$24:$B$498,Emissionsfaktoren!$B$24:$B$498,"&lt;="&amp;'THG-Bilanz'!F$12,Emissionsfaktoren!$A$24:$A$498,'THG-Bilanz'!$D101,Emissionsfaktoren!$C$24:$C$498,'THG-Bilanz'!$E101)&gt;0,_xlfn.MAXIFS(Emissionsfaktoren!$B$24:$B$498,Emissionsfaktoren!$B$24:$B$498,"&lt;="&amp;'THG-Bilanz'!F$12,Emissionsfaktoren!$A$24:$A$498,'THG-Bilanz'!$D101,Emissionsfaktoren!$C$24:$C$498,'THG-Bilanz'!$E101),_xlfn.MINIFS(Emissionsfaktoren!$B$24:$B$498,Emissionsfaktoren!$A$24:$A$498,'THG-Bilanz'!$D101,Emissionsfaktoren!$C$24:$C$498,'THG-Bilanz'!$E101))</f>
        <v>0</v>
      </c>
      <c r="G101" s="343">
        <f>IF(_xlfn.MAXIFS(Emissionsfaktoren!$B$24:$B$498,Emissionsfaktoren!$B$24:$B$498,"&lt;="&amp;'THG-Bilanz'!G$12,Emissionsfaktoren!$A$24:$A$498,'THG-Bilanz'!$D101,Emissionsfaktoren!$C$24:$C$498,'THG-Bilanz'!$E101)&gt;0,_xlfn.MAXIFS(Emissionsfaktoren!$B$24:$B$498,Emissionsfaktoren!$B$24:$B$498,"&lt;="&amp;'THG-Bilanz'!G$12,Emissionsfaktoren!$A$24:$A$498,'THG-Bilanz'!$D101,Emissionsfaktoren!$C$24:$C$498,'THG-Bilanz'!$E101),_xlfn.MINIFS(Emissionsfaktoren!$B$24:$B$498,Emissionsfaktoren!$A$24:$A$498,'THG-Bilanz'!$D101,Emissionsfaktoren!$C$24:$C$498,'THG-Bilanz'!$E101))</f>
        <v>0</v>
      </c>
      <c r="H101" s="343">
        <f>IF(_xlfn.MAXIFS(Emissionsfaktoren!$B$24:$B$498,Emissionsfaktoren!$B$24:$B$498,"&lt;="&amp;'THG-Bilanz'!H$12,Emissionsfaktoren!$A$24:$A$498,'THG-Bilanz'!$D101,Emissionsfaktoren!$C$24:$C$498,'THG-Bilanz'!$E101)&gt;0,_xlfn.MAXIFS(Emissionsfaktoren!$B$24:$B$498,Emissionsfaktoren!$B$24:$B$498,"&lt;="&amp;'THG-Bilanz'!H$12,Emissionsfaktoren!$A$24:$A$498,'THG-Bilanz'!$D101,Emissionsfaktoren!$C$24:$C$498,'THG-Bilanz'!$E101),_xlfn.MINIFS(Emissionsfaktoren!$B$24:$B$498,Emissionsfaktoren!$A$24:$A$498,'THG-Bilanz'!$D101,Emissionsfaktoren!$C$24:$C$498,'THG-Bilanz'!$E101))</f>
        <v>0</v>
      </c>
      <c r="I101" s="343">
        <f>IF(_xlfn.MAXIFS(Emissionsfaktoren!$B$24:$B$498,Emissionsfaktoren!$B$24:$B$498,"&lt;="&amp;'THG-Bilanz'!I$12,Emissionsfaktoren!$A$24:$A$498,'THG-Bilanz'!$D101,Emissionsfaktoren!$C$24:$C$498,'THG-Bilanz'!$E101)&gt;0,_xlfn.MAXIFS(Emissionsfaktoren!$B$24:$B$498,Emissionsfaktoren!$B$24:$B$498,"&lt;="&amp;'THG-Bilanz'!I$12,Emissionsfaktoren!$A$24:$A$498,'THG-Bilanz'!$D101,Emissionsfaktoren!$C$24:$C$498,'THG-Bilanz'!$E101),_xlfn.MINIFS(Emissionsfaktoren!$B$24:$B$498,Emissionsfaktoren!$A$24:$A$498,'THG-Bilanz'!$D101,Emissionsfaktoren!$C$24:$C$498,'THG-Bilanz'!$E101))</f>
        <v>0</v>
      </c>
      <c r="J101" s="343">
        <f>IF(_xlfn.MAXIFS(Emissionsfaktoren!$B$24:$B$498,Emissionsfaktoren!$B$24:$B$498,"&lt;="&amp;'THG-Bilanz'!J$12,Emissionsfaktoren!$A$24:$A$498,'THG-Bilanz'!$D101,Emissionsfaktoren!$C$24:$C$498,'THG-Bilanz'!$E101)&gt;0,_xlfn.MAXIFS(Emissionsfaktoren!$B$24:$B$498,Emissionsfaktoren!$B$24:$B$498,"&lt;="&amp;'THG-Bilanz'!J$12,Emissionsfaktoren!$A$24:$A$498,'THG-Bilanz'!$D101,Emissionsfaktoren!$C$24:$C$498,'THG-Bilanz'!$E101),_xlfn.MINIFS(Emissionsfaktoren!$B$24:$B$498,Emissionsfaktoren!$A$24:$A$498,'THG-Bilanz'!$D101,Emissionsfaktoren!$C$24:$C$498,'THG-Bilanz'!$E101))</f>
        <v>0</v>
      </c>
      <c r="K101" s="343">
        <f>IF(_xlfn.MAXIFS(Emissionsfaktoren!$B$24:$B$498,Emissionsfaktoren!$B$24:$B$498,"&lt;="&amp;'THG-Bilanz'!K$12,Emissionsfaktoren!$A$24:$A$498,'THG-Bilanz'!$D101,Emissionsfaktoren!$C$24:$C$498,'THG-Bilanz'!$E101)&gt;0,_xlfn.MAXIFS(Emissionsfaktoren!$B$24:$B$498,Emissionsfaktoren!$B$24:$B$498,"&lt;="&amp;'THG-Bilanz'!K$12,Emissionsfaktoren!$A$24:$A$498,'THG-Bilanz'!$D101,Emissionsfaktoren!$C$24:$C$498,'THG-Bilanz'!$E101),_xlfn.MINIFS(Emissionsfaktoren!$B$24:$B$498,Emissionsfaktoren!$A$24:$A$498,'THG-Bilanz'!$D101,Emissionsfaktoren!$C$24:$C$498,'THG-Bilanz'!$E101))</f>
        <v>0</v>
      </c>
      <c r="L101" s="281" t="str" cm="1">
        <f t="array" ref="L101">IF(F101=0,"",(IFERROR(VLOOKUP($D101&amp;F101&amp;$E101,CHOOSE({1,2},Emissionsfaktoren!$A$24:$A$498&amp;Emissionsfaktoren!$B$24:$B$498&amp;Emissionsfaktoren!$C$24:$C$498,Emissionsfaktoren!$E$24:$E$498),2,0),"")*Energie!C35))</f>
        <v/>
      </c>
      <c r="M101" s="281" t="str" cm="1">
        <f t="array" ref="M101">IF(G101=0,"",(IFERROR(VLOOKUP($D101&amp;G101&amp;$E101,CHOOSE({1,2},Emissionsfaktoren!$A$24:$A$498&amp;Emissionsfaktoren!$B$24:$B$498&amp;Emissionsfaktoren!$C$24:$C$498,Emissionsfaktoren!$E$24:$E$498),2,0),"")*Energie!D35))</f>
        <v/>
      </c>
      <c r="N101" s="281" t="str" cm="1">
        <f t="array" ref="N101">IF(H101=0,"",(IFERROR(VLOOKUP($D101&amp;H101&amp;$E101,CHOOSE({1,2},Emissionsfaktoren!$A$24:$A$498&amp;Emissionsfaktoren!$B$24:$B$498&amp;Emissionsfaktoren!$C$24:$C$498,Emissionsfaktoren!$E$24:$E$498),2,0),"")*Energie!E35))</f>
        <v/>
      </c>
      <c r="O101" s="281" t="str" cm="1">
        <f t="array" ref="O101">IF(I101=0,"",(IFERROR(VLOOKUP($D101&amp;I101&amp;$E101,CHOOSE({1,2},Emissionsfaktoren!$A$24:$A$498&amp;Emissionsfaktoren!$B$24:$B$498&amp;Emissionsfaktoren!$C$24:$C$498,Emissionsfaktoren!$E$24:$E$498),2,0),"")*Energie!F35))</f>
        <v/>
      </c>
      <c r="P101" s="281" t="str" cm="1">
        <f t="array" ref="P101">IF(J101=0,"",(IFERROR(VLOOKUP($D101&amp;J101&amp;$E101,CHOOSE({1,2},Emissionsfaktoren!$A$24:$A$498&amp;Emissionsfaktoren!$B$24:$B$498&amp;Emissionsfaktoren!$C$24:$C$498,Emissionsfaktoren!$E$24:$E$498),2,0),"")*Energie!G35))</f>
        <v/>
      </c>
      <c r="Q101" s="282" t="str" cm="1">
        <f t="array" ref="Q101">IF(K101=0,"",(IFERROR(VLOOKUP($D101&amp;K101&amp;$E101,CHOOSE({1,2},Emissionsfaktoren!$A$24:$A$498&amp;Emissionsfaktoren!$B$24:$B$498&amp;Emissionsfaktoren!$C$24:$C$498,Emissionsfaktoren!$E$24:$E$498),2,0),"")*Energie!H35))</f>
        <v/>
      </c>
      <c r="S101" s="184"/>
    </row>
    <row r="102" spans="1:19" ht="19.25" customHeight="1" x14ac:dyDescent="0.25">
      <c r="A102" s="568"/>
      <c r="B102" s="571"/>
      <c r="C102" s="108" t="s">
        <v>282</v>
      </c>
      <c r="D102" s="108"/>
      <c r="E102" s="108" t="s">
        <v>262</v>
      </c>
      <c r="F102" s="339">
        <f>IF(_xlfn.MAXIFS(Emissionsfaktoren!$B$24:$B$498,Emissionsfaktoren!$B$24:$B$498,"&lt;="&amp;'THG-Bilanz'!F$12,Emissionsfaktoren!$A$24:$A$498,'THG-Bilanz'!$D102,Emissionsfaktoren!$C$24:$C$498,'THG-Bilanz'!$E102)&gt;0,_xlfn.MAXIFS(Emissionsfaktoren!$B$24:$B$498,Emissionsfaktoren!$B$24:$B$498,"&lt;="&amp;'THG-Bilanz'!F$12,Emissionsfaktoren!$A$24:$A$498,'THG-Bilanz'!$D102,Emissionsfaktoren!$C$24:$C$498,'THG-Bilanz'!$E102),_xlfn.MINIFS(Emissionsfaktoren!$B$24:$B$498,Emissionsfaktoren!$A$24:$A$498,'THG-Bilanz'!$D102,Emissionsfaktoren!$C$24:$C$498,'THG-Bilanz'!$E102))</f>
        <v>0</v>
      </c>
      <c r="G102" s="339">
        <f>IF(_xlfn.MAXIFS(Emissionsfaktoren!$B$24:$B$498,Emissionsfaktoren!$B$24:$B$498,"&lt;="&amp;'THG-Bilanz'!G$12,Emissionsfaktoren!$A$24:$A$498,'THG-Bilanz'!$D102,Emissionsfaktoren!$C$24:$C$498,'THG-Bilanz'!$E102)&gt;0,_xlfn.MAXIFS(Emissionsfaktoren!$B$24:$B$498,Emissionsfaktoren!$B$24:$B$498,"&lt;="&amp;'THG-Bilanz'!G$12,Emissionsfaktoren!$A$24:$A$498,'THG-Bilanz'!$D102,Emissionsfaktoren!$C$24:$C$498,'THG-Bilanz'!$E102),_xlfn.MINIFS(Emissionsfaktoren!$B$24:$B$498,Emissionsfaktoren!$A$24:$A$498,'THG-Bilanz'!$D102,Emissionsfaktoren!$C$24:$C$498,'THG-Bilanz'!$E102))</f>
        <v>0</v>
      </c>
      <c r="H102" s="339">
        <f>IF(_xlfn.MAXIFS(Emissionsfaktoren!$B$24:$B$498,Emissionsfaktoren!$B$24:$B$498,"&lt;="&amp;'THG-Bilanz'!H$12,Emissionsfaktoren!$A$24:$A$498,'THG-Bilanz'!$D102,Emissionsfaktoren!$C$24:$C$498,'THG-Bilanz'!$E102)&gt;0,_xlfn.MAXIFS(Emissionsfaktoren!$B$24:$B$498,Emissionsfaktoren!$B$24:$B$498,"&lt;="&amp;'THG-Bilanz'!H$12,Emissionsfaktoren!$A$24:$A$498,'THG-Bilanz'!$D102,Emissionsfaktoren!$C$24:$C$498,'THG-Bilanz'!$E102),_xlfn.MINIFS(Emissionsfaktoren!$B$24:$B$498,Emissionsfaktoren!$A$24:$A$498,'THG-Bilanz'!$D102,Emissionsfaktoren!$C$24:$C$498,'THG-Bilanz'!$E102))</f>
        <v>0</v>
      </c>
      <c r="I102" s="339">
        <f>IF(_xlfn.MAXIFS(Emissionsfaktoren!$B$24:$B$498,Emissionsfaktoren!$B$24:$B$498,"&lt;="&amp;'THG-Bilanz'!I$12,Emissionsfaktoren!$A$24:$A$498,'THG-Bilanz'!$D102,Emissionsfaktoren!$C$24:$C$498,'THG-Bilanz'!$E102)&gt;0,_xlfn.MAXIFS(Emissionsfaktoren!$B$24:$B$498,Emissionsfaktoren!$B$24:$B$498,"&lt;="&amp;'THG-Bilanz'!I$12,Emissionsfaktoren!$A$24:$A$498,'THG-Bilanz'!$D102,Emissionsfaktoren!$C$24:$C$498,'THG-Bilanz'!$E102),_xlfn.MINIFS(Emissionsfaktoren!$B$24:$B$498,Emissionsfaktoren!$A$24:$A$498,'THG-Bilanz'!$D102,Emissionsfaktoren!$C$24:$C$498,'THG-Bilanz'!$E102))</f>
        <v>0</v>
      </c>
      <c r="J102" s="339">
        <f>IF(_xlfn.MAXIFS(Emissionsfaktoren!$B$24:$B$498,Emissionsfaktoren!$B$24:$B$498,"&lt;="&amp;'THG-Bilanz'!J$12,Emissionsfaktoren!$A$24:$A$498,'THG-Bilanz'!$D102,Emissionsfaktoren!$C$24:$C$498,'THG-Bilanz'!$E102)&gt;0,_xlfn.MAXIFS(Emissionsfaktoren!$B$24:$B$498,Emissionsfaktoren!$B$24:$B$498,"&lt;="&amp;'THG-Bilanz'!J$12,Emissionsfaktoren!$A$24:$A$498,'THG-Bilanz'!$D102,Emissionsfaktoren!$C$24:$C$498,'THG-Bilanz'!$E102),_xlfn.MINIFS(Emissionsfaktoren!$B$24:$B$498,Emissionsfaktoren!$A$24:$A$498,'THG-Bilanz'!$D102,Emissionsfaktoren!$C$24:$C$498,'THG-Bilanz'!$E102))</f>
        <v>0</v>
      </c>
      <c r="K102" s="339">
        <f>IF(_xlfn.MAXIFS(Emissionsfaktoren!$B$24:$B$498,Emissionsfaktoren!$B$24:$B$498,"&lt;="&amp;'THG-Bilanz'!K$12,Emissionsfaktoren!$A$24:$A$498,'THG-Bilanz'!$D102,Emissionsfaktoren!$C$24:$C$498,'THG-Bilanz'!$E102)&gt;0,_xlfn.MAXIFS(Emissionsfaktoren!$B$24:$B$498,Emissionsfaktoren!$B$24:$B$498,"&lt;="&amp;'THG-Bilanz'!K$12,Emissionsfaktoren!$A$24:$A$498,'THG-Bilanz'!$D102,Emissionsfaktoren!$C$24:$C$498,'THG-Bilanz'!$E102),_xlfn.MINIFS(Emissionsfaktoren!$B$24:$B$498,Emissionsfaktoren!$A$24:$A$498,'THG-Bilanz'!$D102,Emissionsfaktoren!$C$24:$C$498,'THG-Bilanz'!$E102))</f>
        <v>0</v>
      </c>
      <c r="L102" s="283" t="str" cm="1">
        <f t="array" ref="L102">IF(F102=0,"",(IFERROR(VLOOKUP($D102&amp;F102&amp;$E102,CHOOSE({1,2},Emissionsfaktoren!$A$24:$A$498&amp;Emissionsfaktoren!$B$24:$B$498&amp;Emissionsfaktoren!$C$24:$C$498,Emissionsfaktoren!$E$24:$E$498),2,0),"")*Energie!C36))</f>
        <v/>
      </c>
      <c r="M102" s="283" t="str" cm="1">
        <f t="array" ref="M102">IF(G102=0,"",(IFERROR(VLOOKUP($D102&amp;G102&amp;$E102,CHOOSE({1,2},Emissionsfaktoren!$A$24:$A$498&amp;Emissionsfaktoren!$B$24:$B$498&amp;Emissionsfaktoren!$C$24:$C$498,Emissionsfaktoren!$E$24:$E$498),2,0),"")*Energie!D36))</f>
        <v/>
      </c>
      <c r="N102" s="283" t="str" cm="1">
        <f t="array" ref="N102">IF(H102=0,"",(IFERROR(VLOOKUP($D102&amp;H102&amp;$E102,CHOOSE({1,2},Emissionsfaktoren!$A$24:$A$498&amp;Emissionsfaktoren!$B$24:$B$498&amp;Emissionsfaktoren!$C$24:$C$498,Emissionsfaktoren!$E$24:$E$498),2,0),"")*Energie!E36))</f>
        <v/>
      </c>
      <c r="O102" s="283" t="str" cm="1">
        <f t="array" ref="O102">IF(I102=0,"",(IFERROR(VLOOKUP($D102&amp;I102&amp;$E102,CHOOSE({1,2},Emissionsfaktoren!$A$24:$A$498&amp;Emissionsfaktoren!$B$24:$B$498&amp;Emissionsfaktoren!$C$24:$C$498,Emissionsfaktoren!$E$24:$E$498),2,0),"")*Energie!F36))</f>
        <v/>
      </c>
      <c r="P102" s="283" t="str" cm="1">
        <f t="array" ref="P102">IF(J102=0,"",(IFERROR(VLOOKUP($D102&amp;J102&amp;$E102,CHOOSE({1,2},Emissionsfaktoren!$A$24:$A$498&amp;Emissionsfaktoren!$B$24:$B$498&amp;Emissionsfaktoren!$C$24:$C$498,Emissionsfaktoren!$E$24:$E$498),2,0),"")*Energie!G36))</f>
        <v/>
      </c>
      <c r="Q102" s="284" t="str" cm="1">
        <f t="array" ref="Q102">IF(K102=0,"",(IFERROR(VLOOKUP($D102&amp;K102&amp;$E102,CHOOSE({1,2},Emissionsfaktoren!$A$24:$A$498&amp;Emissionsfaktoren!$B$24:$B$498&amp;Emissionsfaktoren!$C$24:$C$498,Emissionsfaktoren!$E$24:$E$498),2,0),"")*Energie!H36))</f>
        <v/>
      </c>
      <c r="S102" s="184"/>
    </row>
    <row r="103" spans="1:19" ht="19.25" customHeight="1" thickBot="1" x14ac:dyDescent="0.3">
      <c r="A103" s="569"/>
      <c r="B103" s="572"/>
      <c r="C103" s="112" t="s">
        <v>283</v>
      </c>
      <c r="D103" s="190"/>
      <c r="E103" s="190" t="s">
        <v>262</v>
      </c>
      <c r="F103" s="345">
        <f>IF(_xlfn.MAXIFS(Emissionsfaktoren!$B$24:$B$498,Emissionsfaktoren!$B$24:$B$498,"&lt;="&amp;'THG-Bilanz'!F$12,Emissionsfaktoren!$A$24:$A$498,'THG-Bilanz'!$D103,Emissionsfaktoren!$C$24:$C$498,'THG-Bilanz'!$E103)&gt;0,_xlfn.MAXIFS(Emissionsfaktoren!$B$24:$B$498,Emissionsfaktoren!$B$24:$B$498,"&lt;="&amp;'THG-Bilanz'!F$12,Emissionsfaktoren!$A$24:$A$498,'THG-Bilanz'!$D103,Emissionsfaktoren!$C$24:$C$498,'THG-Bilanz'!$E103),_xlfn.MINIFS(Emissionsfaktoren!$B$24:$B$498,Emissionsfaktoren!$A$24:$A$498,'THG-Bilanz'!$D103,Emissionsfaktoren!$C$24:$C$498,'THG-Bilanz'!$E103))</f>
        <v>0</v>
      </c>
      <c r="G103" s="345">
        <f>IF(_xlfn.MAXIFS(Emissionsfaktoren!$B$24:$B$498,Emissionsfaktoren!$B$24:$B$498,"&lt;="&amp;'THG-Bilanz'!G$12,Emissionsfaktoren!$A$24:$A$498,'THG-Bilanz'!$D103,Emissionsfaktoren!$C$24:$C$498,'THG-Bilanz'!$E103)&gt;0,_xlfn.MAXIFS(Emissionsfaktoren!$B$24:$B$498,Emissionsfaktoren!$B$24:$B$498,"&lt;="&amp;'THG-Bilanz'!G$12,Emissionsfaktoren!$A$24:$A$498,'THG-Bilanz'!$D103,Emissionsfaktoren!$C$24:$C$498,'THG-Bilanz'!$E103),_xlfn.MINIFS(Emissionsfaktoren!$B$24:$B$498,Emissionsfaktoren!$A$24:$A$498,'THG-Bilanz'!$D103,Emissionsfaktoren!$C$24:$C$498,'THG-Bilanz'!$E103))</f>
        <v>0</v>
      </c>
      <c r="H103" s="345">
        <f>IF(_xlfn.MAXIFS(Emissionsfaktoren!$B$24:$B$498,Emissionsfaktoren!$B$24:$B$498,"&lt;="&amp;'THG-Bilanz'!H$12,Emissionsfaktoren!$A$24:$A$498,'THG-Bilanz'!$D103,Emissionsfaktoren!$C$24:$C$498,'THG-Bilanz'!$E103)&gt;0,_xlfn.MAXIFS(Emissionsfaktoren!$B$24:$B$498,Emissionsfaktoren!$B$24:$B$498,"&lt;="&amp;'THG-Bilanz'!H$12,Emissionsfaktoren!$A$24:$A$498,'THG-Bilanz'!$D103,Emissionsfaktoren!$C$24:$C$498,'THG-Bilanz'!$E103),_xlfn.MINIFS(Emissionsfaktoren!$B$24:$B$498,Emissionsfaktoren!$A$24:$A$498,'THG-Bilanz'!$D103,Emissionsfaktoren!$C$24:$C$498,'THG-Bilanz'!$E103))</f>
        <v>0</v>
      </c>
      <c r="I103" s="345">
        <f>IF(_xlfn.MAXIFS(Emissionsfaktoren!$B$24:$B$498,Emissionsfaktoren!$B$24:$B$498,"&lt;="&amp;'THG-Bilanz'!I$12,Emissionsfaktoren!$A$24:$A$498,'THG-Bilanz'!$D103,Emissionsfaktoren!$C$24:$C$498,'THG-Bilanz'!$E103)&gt;0,_xlfn.MAXIFS(Emissionsfaktoren!$B$24:$B$498,Emissionsfaktoren!$B$24:$B$498,"&lt;="&amp;'THG-Bilanz'!I$12,Emissionsfaktoren!$A$24:$A$498,'THG-Bilanz'!$D103,Emissionsfaktoren!$C$24:$C$498,'THG-Bilanz'!$E103),_xlfn.MINIFS(Emissionsfaktoren!$B$24:$B$498,Emissionsfaktoren!$A$24:$A$498,'THG-Bilanz'!$D103,Emissionsfaktoren!$C$24:$C$498,'THG-Bilanz'!$E103))</f>
        <v>0</v>
      </c>
      <c r="J103" s="345">
        <f>IF(_xlfn.MAXIFS(Emissionsfaktoren!$B$24:$B$498,Emissionsfaktoren!$B$24:$B$498,"&lt;="&amp;'THG-Bilanz'!J$12,Emissionsfaktoren!$A$24:$A$498,'THG-Bilanz'!$D103,Emissionsfaktoren!$C$24:$C$498,'THG-Bilanz'!$E103)&gt;0,_xlfn.MAXIFS(Emissionsfaktoren!$B$24:$B$498,Emissionsfaktoren!$B$24:$B$498,"&lt;="&amp;'THG-Bilanz'!J$12,Emissionsfaktoren!$A$24:$A$498,'THG-Bilanz'!$D103,Emissionsfaktoren!$C$24:$C$498,'THG-Bilanz'!$E103),_xlfn.MINIFS(Emissionsfaktoren!$B$24:$B$498,Emissionsfaktoren!$A$24:$A$498,'THG-Bilanz'!$D103,Emissionsfaktoren!$C$24:$C$498,'THG-Bilanz'!$E103))</f>
        <v>0</v>
      </c>
      <c r="K103" s="345">
        <f>IF(_xlfn.MAXIFS(Emissionsfaktoren!$B$24:$B$498,Emissionsfaktoren!$B$24:$B$498,"&lt;="&amp;'THG-Bilanz'!K$12,Emissionsfaktoren!$A$24:$A$498,'THG-Bilanz'!$D103,Emissionsfaktoren!$C$24:$C$498,'THG-Bilanz'!$E103)&gt;0,_xlfn.MAXIFS(Emissionsfaktoren!$B$24:$B$498,Emissionsfaktoren!$B$24:$B$498,"&lt;="&amp;'THG-Bilanz'!K$12,Emissionsfaktoren!$A$24:$A$498,'THG-Bilanz'!$D103,Emissionsfaktoren!$C$24:$C$498,'THG-Bilanz'!$E103),_xlfn.MINIFS(Emissionsfaktoren!$B$24:$B$498,Emissionsfaktoren!$A$24:$A$498,'THG-Bilanz'!$D103,Emissionsfaktoren!$C$24:$C$498,'THG-Bilanz'!$E103))</f>
        <v>0</v>
      </c>
      <c r="L103" s="285" t="str" cm="1">
        <f t="array" ref="L103">IF(F103=0,"",(IFERROR(VLOOKUP($D103&amp;F103&amp;$E103,CHOOSE({1,2},Emissionsfaktoren!$A$24:$A$498&amp;Emissionsfaktoren!$B$24:$B$498&amp;Emissionsfaktoren!$C$24:$C$498,Emissionsfaktoren!$E$24:$E$498),2,0),"")*Energie!C37))</f>
        <v/>
      </c>
      <c r="M103" s="285" t="str" cm="1">
        <f t="array" ref="M103">IF(G103=0,"",(IFERROR(VLOOKUP($D103&amp;G103&amp;$E103,CHOOSE({1,2},Emissionsfaktoren!$A$24:$A$498&amp;Emissionsfaktoren!$B$24:$B$498&amp;Emissionsfaktoren!$C$24:$C$498,Emissionsfaktoren!$E$24:$E$498),2,0),"")*Energie!D37))</f>
        <v/>
      </c>
      <c r="N103" s="285" t="str" cm="1">
        <f t="array" ref="N103">IF(H103=0,"",(IFERROR(VLOOKUP($D103&amp;H103&amp;$E103,CHOOSE({1,2},Emissionsfaktoren!$A$24:$A$498&amp;Emissionsfaktoren!$B$24:$B$498&amp;Emissionsfaktoren!$C$24:$C$498,Emissionsfaktoren!$E$24:$E$498),2,0),"")*Energie!E37))</f>
        <v/>
      </c>
      <c r="O103" s="285" t="str" cm="1">
        <f t="array" ref="O103">IF(I103=0,"",(IFERROR(VLOOKUP($D103&amp;I103&amp;$E103,CHOOSE({1,2},Emissionsfaktoren!$A$24:$A$498&amp;Emissionsfaktoren!$B$24:$B$498&amp;Emissionsfaktoren!$C$24:$C$498,Emissionsfaktoren!$E$24:$E$498),2,0),"")*Energie!F37))</f>
        <v/>
      </c>
      <c r="P103" s="285" t="str" cm="1">
        <f t="array" ref="P103">IF(J103=0,"",(IFERROR(VLOOKUP($D103&amp;J103&amp;$E103,CHOOSE({1,2},Emissionsfaktoren!$A$24:$A$498&amp;Emissionsfaktoren!$B$24:$B$498&amp;Emissionsfaktoren!$C$24:$C$498,Emissionsfaktoren!$E$24:$E$498),2,0),"")*Energie!G37))</f>
        <v/>
      </c>
      <c r="Q103" s="286" t="str" cm="1">
        <f t="array" ref="Q103">IF(K103=0,"",(IFERROR(VLOOKUP($D103&amp;K103&amp;$E103,CHOOSE({1,2},Emissionsfaktoren!$A$24:$A$498&amp;Emissionsfaktoren!$B$24:$B$498&amp;Emissionsfaktoren!$C$24:$C$498,Emissionsfaktoren!$E$24:$E$498),2,0),"")*Energie!H37))</f>
        <v/>
      </c>
      <c r="S103" s="184"/>
    </row>
    <row r="104" spans="1:19" ht="15" x14ac:dyDescent="0.3">
      <c r="A104" s="117"/>
      <c r="B104" s="109"/>
      <c r="C104" s="27"/>
      <c r="D104" s="27"/>
      <c r="E104" s="27"/>
      <c r="F104" s="27"/>
      <c r="G104" s="27"/>
      <c r="H104" s="27"/>
      <c r="I104" s="27"/>
      <c r="J104" s="27"/>
      <c r="K104" s="27"/>
      <c r="L104" s="27"/>
      <c r="M104" s="27"/>
      <c r="N104" s="27"/>
      <c r="O104" s="27"/>
      <c r="P104" s="27"/>
      <c r="Q104" s="27"/>
    </row>
    <row r="105" spans="1:19" ht="15" x14ac:dyDescent="0.3">
      <c r="A105" s="117"/>
      <c r="B105" s="109"/>
      <c r="C105" s="27"/>
      <c r="D105" s="27"/>
      <c r="E105" s="27"/>
      <c r="F105" s="27"/>
      <c r="G105" s="27"/>
      <c r="H105" s="27"/>
      <c r="I105" s="27"/>
      <c r="J105" s="27"/>
      <c r="K105" s="27"/>
      <c r="L105" s="27"/>
      <c r="M105" s="27"/>
      <c r="N105" s="27"/>
      <c r="O105" s="27"/>
      <c r="P105" s="27"/>
      <c r="Q105" s="27"/>
    </row>
    <row r="106" spans="1:19" ht="15" x14ac:dyDescent="0.3">
      <c r="A106" s="117"/>
      <c r="B106" s="109"/>
      <c r="C106" s="27"/>
      <c r="D106" s="27"/>
      <c r="E106" s="27"/>
      <c r="F106" s="27"/>
      <c r="G106" s="27"/>
      <c r="H106" s="27"/>
      <c r="I106" s="27"/>
      <c r="J106" s="27"/>
      <c r="K106" s="27"/>
      <c r="L106" s="292">
        <f>Stammdaten!D30</f>
        <v>2020</v>
      </c>
      <c r="M106" s="292">
        <f>L106+1</f>
        <v>2021</v>
      </c>
      <c r="N106" s="292">
        <f t="shared" ref="N106:Q106" si="1">M106+1</f>
        <v>2022</v>
      </c>
      <c r="O106" s="292">
        <f t="shared" si="1"/>
        <v>2023</v>
      </c>
      <c r="P106" s="292">
        <f t="shared" si="1"/>
        <v>2024</v>
      </c>
      <c r="Q106" s="292">
        <f t="shared" si="1"/>
        <v>2025</v>
      </c>
    </row>
    <row r="107" spans="1:19" ht="15" x14ac:dyDescent="0.3">
      <c r="A107" s="117"/>
      <c r="B107" s="545" t="s">
        <v>284</v>
      </c>
      <c r="C107" s="545"/>
      <c r="D107" s="304"/>
      <c r="E107" s="304"/>
      <c r="F107" s="304"/>
      <c r="G107" s="304"/>
      <c r="H107" s="304"/>
      <c r="I107" s="304"/>
      <c r="J107" s="304"/>
      <c r="K107" s="304"/>
      <c r="L107" s="290">
        <f t="shared" ref="L107:Q107" si="2">SUM(L13:L35)</f>
        <v>0</v>
      </c>
      <c r="M107" s="290">
        <f t="shared" si="2"/>
        <v>0</v>
      </c>
      <c r="N107" s="290">
        <f t="shared" si="2"/>
        <v>0</v>
      </c>
      <c r="O107" s="290">
        <f t="shared" si="2"/>
        <v>0</v>
      </c>
      <c r="P107" s="290">
        <f t="shared" si="2"/>
        <v>0</v>
      </c>
      <c r="Q107" s="290">
        <f t="shared" si="2"/>
        <v>0</v>
      </c>
    </row>
    <row r="108" spans="1:19" ht="16.25" customHeight="1" x14ac:dyDescent="0.3">
      <c r="A108" s="117"/>
      <c r="B108" s="545" t="s">
        <v>285</v>
      </c>
      <c r="C108" s="545"/>
      <c r="D108" s="304"/>
      <c r="E108" s="304"/>
      <c r="F108" s="304"/>
      <c r="G108" s="304"/>
      <c r="H108" s="304"/>
      <c r="I108" s="304"/>
      <c r="J108" s="304"/>
      <c r="K108" s="304"/>
      <c r="L108" s="290">
        <f t="shared" ref="L108:Q108" si="3">SUM(L37:L39)</f>
        <v>0</v>
      </c>
      <c r="M108" s="290">
        <f t="shared" si="3"/>
        <v>0</v>
      </c>
      <c r="N108" s="290">
        <f t="shared" si="3"/>
        <v>0</v>
      </c>
      <c r="O108" s="290">
        <f t="shared" si="3"/>
        <v>0</v>
      </c>
      <c r="P108" s="290">
        <f t="shared" si="3"/>
        <v>0</v>
      </c>
      <c r="Q108" s="290">
        <f t="shared" si="3"/>
        <v>0</v>
      </c>
    </row>
    <row r="109" spans="1:19" ht="16.25" customHeight="1" x14ac:dyDescent="0.3">
      <c r="A109" s="117"/>
      <c r="B109" s="545" t="s">
        <v>286</v>
      </c>
      <c r="C109" s="545"/>
      <c r="D109" s="304"/>
      <c r="E109" s="304"/>
      <c r="F109" s="304"/>
      <c r="G109" s="304"/>
      <c r="H109" s="304"/>
      <c r="I109" s="304"/>
      <c r="J109" s="304"/>
      <c r="K109" s="304"/>
      <c r="L109" s="290">
        <f t="shared" ref="L109:Q109" si="4">SUM(L48:L99)</f>
        <v>0</v>
      </c>
      <c r="M109" s="290">
        <f t="shared" si="4"/>
        <v>0</v>
      </c>
      <c r="N109" s="290">
        <f t="shared" si="4"/>
        <v>0</v>
      </c>
      <c r="O109" s="290">
        <f t="shared" si="4"/>
        <v>0</v>
      </c>
      <c r="P109" s="290">
        <f t="shared" si="4"/>
        <v>0</v>
      </c>
      <c r="Q109" s="290">
        <f t="shared" si="4"/>
        <v>0</v>
      </c>
    </row>
    <row r="110" spans="1:19" ht="15" x14ac:dyDescent="0.3">
      <c r="A110" s="117"/>
      <c r="B110" s="545" t="s">
        <v>287</v>
      </c>
      <c r="C110" s="545"/>
      <c r="D110" s="304"/>
      <c r="E110" s="304"/>
      <c r="F110" s="304"/>
      <c r="G110" s="304"/>
      <c r="H110" s="304"/>
      <c r="I110" s="304"/>
      <c r="J110" s="304"/>
      <c r="K110" s="304"/>
      <c r="L110" s="119">
        <f>SUM(L107:L109)</f>
        <v>0</v>
      </c>
      <c r="M110" s="119">
        <f t="shared" ref="M110:Q110" si="5">SUM(M107:M109)</f>
        <v>0</v>
      </c>
      <c r="N110" s="119">
        <f t="shared" si="5"/>
        <v>0</v>
      </c>
      <c r="O110" s="119">
        <f t="shared" si="5"/>
        <v>0</v>
      </c>
      <c r="P110" s="119">
        <f t="shared" si="5"/>
        <v>0</v>
      </c>
      <c r="Q110" s="119">
        <f t="shared" si="5"/>
        <v>0</v>
      </c>
    </row>
    <row r="111" spans="1:19" ht="15" x14ac:dyDescent="0.3">
      <c r="A111" s="117"/>
      <c r="B111" s="545" t="s">
        <v>288</v>
      </c>
      <c r="C111" s="545"/>
      <c r="D111" s="304"/>
      <c r="E111" s="304"/>
      <c r="F111" s="304"/>
      <c r="G111" s="304"/>
      <c r="H111" s="304"/>
      <c r="I111" s="304"/>
      <c r="J111" s="304"/>
      <c r="K111" s="304"/>
      <c r="L111" s="85"/>
      <c r="M111" s="85" t="str">
        <f>IF(M110&gt;0,M110-L110,"")</f>
        <v/>
      </c>
      <c r="N111" s="85" t="str">
        <f t="shared" ref="N111:Q111" si="6">IF(N110&gt;0,N110-M110,"")</f>
        <v/>
      </c>
      <c r="O111" s="85" t="str">
        <f t="shared" si="6"/>
        <v/>
      </c>
      <c r="P111" s="85" t="str">
        <f t="shared" si="6"/>
        <v/>
      </c>
      <c r="Q111" s="85" t="str">
        <f t="shared" si="6"/>
        <v/>
      </c>
    </row>
    <row r="112" spans="1:19" ht="15" x14ac:dyDescent="0.3">
      <c r="A112" s="117"/>
      <c r="B112" s="545" t="s">
        <v>289</v>
      </c>
      <c r="C112" s="545"/>
      <c r="D112" s="304"/>
      <c r="E112" s="304"/>
      <c r="F112" s="304"/>
      <c r="G112" s="304"/>
      <c r="H112" s="304"/>
      <c r="I112" s="304"/>
      <c r="J112" s="304"/>
      <c r="K112" s="304"/>
      <c r="L112" s="86"/>
      <c r="M112" s="175" t="str">
        <f>IF(AND(M110&gt;0,L110&gt;0),((M110/L110)-1),"")</f>
        <v/>
      </c>
      <c r="N112" s="175" t="str">
        <f t="shared" ref="N112:Q112" si="7">IF(AND(N110&gt;0,M110&gt;0),((N110/M110)-1),"")</f>
        <v/>
      </c>
      <c r="O112" s="175" t="str">
        <f t="shared" si="7"/>
        <v/>
      </c>
      <c r="P112" s="175" t="str">
        <f t="shared" si="7"/>
        <v/>
      </c>
      <c r="Q112" s="175" t="str">
        <f t="shared" si="7"/>
        <v/>
      </c>
    </row>
    <row r="113" spans="1:19" ht="36.65" customHeight="1" x14ac:dyDescent="0.3">
      <c r="A113" s="117"/>
      <c r="B113" s="545" t="s">
        <v>290</v>
      </c>
      <c r="C113" s="545"/>
      <c r="D113" s="304"/>
      <c r="E113" s="304"/>
      <c r="F113" s="304"/>
      <c r="G113" s="304"/>
      <c r="H113" s="304"/>
      <c r="I113" s="304"/>
      <c r="J113" s="304"/>
      <c r="K113" s="304"/>
      <c r="L113" s="287" t="str">
        <f>IF(L101="","",L110+L101+L102+L103)</f>
        <v/>
      </c>
      <c r="M113" s="287" t="str">
        <f t="shared" ref="M113:Q113" si="8">IF(M101="","",M110+M101+M102+M103)</f>
        <v/>
      </c>
      <c r="N113" s="287" t="str">
        <f t="shared" si="8"/>
        <v/>
      </c>
      <c r="O113" s="287" t="str">
        <f t="shared" si="8"/>
        <v/>
      </c>
      <c r="P113" s="287" t="str">
        <f t="shared" si="8"/>
        <v/>
      </c>
      <c r="Q113" s="287" t="str">
        <f t="shared" si="8"/>
        <v/>
      </c>
    </row>
    <row r="114" spans="1:19" ht="15" x14ac:dyDescent="0.3">
      <c r="A114" s="117"/>
      <c r="B114" s="118"/>
      <c r="C114" s="117"/>
      <c r="D114" s="117"/>
      <c r="E114" s="117"/>
      <c r="F114" s="117"/>
      <c r="G114" s="117"/>
      <c r="H114" s="117"/>
      <c r="I114" s="117"/>
      <c r="J114" s="117"/>
      <c r="K114" s="117"/>
      <c r="L114" s="420" t="s">
        <v>291</v>
      </c>
      <c r="M114" s="421"/>
      <c r="N114" s="421"/>
      <c r="O114" s="421"/>
      <c r="P114" s="421"/>
      <c r="Q114" s="117"/>
      <c r="R114" s="117"/>
      <c r="S114" s="117"/>
    </row>
    <row r="115" spans="1:19" ht="15" x14ac:dyDescent="0.3">
      <c r="A115" s="117"/>
      <c r="B115" s="118"/>
      <c r="C115" s="117"/>
      <c r="D115" s="117"/>
      <c r="E115" s="117"/>
      <c r="F115" s="117"/>
      <c r="G115" s="117"/>
      <c r="H115" s="117"/>
      <c r="I115" s="117"/>
      <c r="J115" s="117"/>
      <c r="K115" s="117"/>
      <c r="L115" s="117"/>
      <c r="M115" s="117"/>
      <c r="N115" s="117"/>
      <c r="O115" s="117"/>
      <c r="P115" s="117"/>
      <c r="Q115" s="117"/>
      <c r="R115" s="117"/>
      <c r="S115" s="117"/>
    </row>
    <row r="116" spans="1:19" ht="15" x14ac:dyDescent="0.3">
      <c r="A116" s="117"/>
      <c r="B116" s="118"/>
      <c r="C116" s="117"/>
      <c r="D116" s="117"/>
      <c r="E116" s="117"/>
      <c r="F116" s="117"/>
      <c r="G116" s="117"/>
      <c r="H116" s="117"/>
      <c r="I116" s="117"/>
      <c r="J116" s="117"/>
      <c r="K116" s="117"/>
      <c r="L116" s="117"/>
      <c r="M116" s="117"/>
      <c r="N116" s="117"/>
      <c r="O116" s="117"/>
      <c r="P116" s="117"/>
      <c r="Q116" s="117"/>
      <c r="R116" s="117"/>
    </row>
    <row r="117" spans="1:19" ht="15" x14ac:dyDescent="0.3">
      <c r="A117" s="117"/>
      <c r="B117" s="118"/>
      <c r="C117" s="117"/>
      <c r="D117" s="117"/>
      <c r="E117" s="117"/>
      <c r="F117" s="117"/>
      <c r="G117" s="117"/>
      <c r="H117" s="117"/>
      <c r="I117" s="117"/>
      <c r="J117" s="117"/>
      <c r="K117" s="117"/>
      <c r="L117" s="117"/>
      <c r="M117" s="117"/>
      <c r="N117" s="117"/>
      <c r="O117" s="117"/>
      <c r="P117" s="117"/>
      <c r="Q117" s="117"/>
      <c r="R117" s="117"/>
    </row>
    <row r="118" spans="1:19" ht="15" x14ac:dyDescent="0.3">
      <c r="A118" s="117"/>
      <c r="B118" s="118"/>
      <c r="C118" s="117"/>
      <c r="D118" s="117"/>
      <c r="E118" s="117"/>
      <c r="F118" s="117"/>
      <c r="G118" s="117"/>
      <c r="H118" s="117"/>
      <c r="I118" s="117"/>
      <c r="J118" s="117"/>
      <c r="K118" s="117"/>
      <c r="L118" s="117"/>
      <c r="M118" s="117"/>
      <c r="N118" s="117"/>
      <c r="O118" s="117"/>
      <c r="P118" s="117"/>
      <c r="Q118" s="117"/>
      <c r="R118" s="117"/>
    </row>
    <row r="119" spans="1:19" ht="15" x14ac:dyDescent="0.3">
      <c r="A119" s="117"/>
      <c r="B119" s="118"/>
      <c r="C119" s="117"/>
      <c r="D119" s="117"/>
      <c r="E119" s="117"/>
      <c r="F119" s="117"/>
      <c r="G119" s="117"/>
      <c r="H119" s="117"/>
      <c r="I119" s="117"/>
      <c r="J119" s="117"/>
      <c r="K119" s="117"/>
      <c r="L119" s="117"/>
      <c r="M119" s="117"/>
      <c r="N119" s="117"/>
      <c r="O119" s="117"/>
      <c r="P119" s="117"/>
      <c r="Q119" s="117"/>
      <c r="R119" s="117"/>
    </row>
    <row r="120" spans="1:19" ht="15" x14ac:dyDescent="0.3">
      <c r="A120" s="117"/>
      <c r="B120" s="118"/>
      <c r="C120" s="117"/>
      <c r="D120" s="117"/>
      <c r="E120" s="117"/>
      <c r="F120" s="117"/>
      <c r="G120" s="117"/>
      <c r="H120" s="117"/>
      <c r="I120" s="117"/>
      <c r="J120" s="117"/>
      <c r="K120" s="117"/>
      <c r="L120" s="117"/>
      <c r="M120" s="117"/>
      <c r="N120" s="117"/>
      <c r="O120" s="117"/>
      <c r="P120" s="117"/>
      <c r="Q120" s="117"/>
      <c r="R120" s="117"/>
    </row>
    <row r="148" spans="12:18" ht="13" x14ac:dyDescent="0.3">
      <c r="L148" s="178" t="s">
        <v>292</v>
      </c>
      <c r="M148" s="178">
        <f>Stammdaten!D30</f>
        <v>2020</v>
      </c>
      <c r="N148" s="178">
        <f>M148+1</f>
        <v>2021</v>
      </c>
      <c r="O148" s="178">
        <f t="shared" ref="O148:Q148" si="9">N148+1</f>
        <v>2022</v>
      </c>
      <c r="P148" s="178">
        <f t="shared" si="9"/>
        <v>2023</v>
      </c>
      <c r="Q148" s="178">
        <f t="shared" si="9"/>
        <v>2024</v>
      </c>
      <c r="R148" s="178">
        <f>Q148+1</f>
        <v>2025</v>
      </c>
    </row>
    <row r="149" spans="12:18" ht="13" x14ac:dyDescent="0.3">
      <c r="L149" s="178" t="s">
        <v>91</v>
      </c>
      <c r="M149" s="177" t="str">
        <f t="shared" ref="M149:R150" si="10">L13</f>
        <v/>
      </c>
      <c r="N149" s="177" t="str">
        <f t="shared" si="10"/>
        <v/>
      </c>
      <c r="O149" s="177" t="str">
        <f t="shared" si="10"/>
        <v/>
      </c>
      <c r="P149" s="177" t="str">
        <f t="shared" si="10"/>
        <v/>
      </c>
      <c r="Q149" s="177" t="str">
        <f t="shared" si="10"/>
        <v/>
      </c>
      <c r="R149" s="177" t="str">
        <f t="shared" si="10"/>
        <v/>
      </c>
    </row>
    <row r="150" spans="12:18" ht="13" x14ac:dyDescent="0.3">
      <c r="L150" s="178" t="s">
        <v>100</v>
      </c>
      <c r="M150" s="177" t="str">
        <f t="shared" si="10"/>
        <v/>
      </c>
      <c r="N150" s="177" t="str">
        <f t="shared" si="10"/>
        <v/>
      </c>
      <c r="O150" s="177" t="str">
        <f t="shared" si="10"/>
        <v/>
      </c>
      <c r="P150" s="177" t="str">
        <f t="shared" si="10"/>
        <v/>
      </c>
      <c r="Q150" s="177" t="str">
        <f t="shared" si="10"/>
        <v/>
      </c>
      <c r="R150" s="177" t="str">
        <f t="shared" si="10"/>
        <v/>
      </c>
    </row>
    <row r="151" spans="12:18" ht="13" x14ac:dyDescent="0.3">
      <c r="L151" s="178" t="s">
        <v>293</v>
      </c>
      <c r="M151" s="177">
        <f>SUM(L16:L21)</f>
        <v>0</v>
      </c>
      <c r="N151" s="177" t="str">
        <f t="shared" ref="N151:R152" si="11">M102</f>
        <v/>
      </c>
      <c r="O151" s="177" t="str">
        <f t="shared" si="11"/>
        <v/>
      </c>
      <c r="P151" s="177" t="str">
        <f t="shared" si="11"/>
        <v/>
      </c>
      <c r="Q151" s="177" t="str">
        <f t="shared" si="11"/>
        <v/>
      </c>
      <c r="R151" s="177" t="str">
        <f t="shared" si="11"/>
        <v/>
      </c>
    </row>
    <row r="152" spans="12:18" ht="13" x14ac:dyDescent="0.3">
      <c r="L152" s="178" t="s">
        <v>294</v>
      </c>
      <c r="M152" s="177">
        <f>SUM(L22:L26)</f>
        <v>0</v>
      </c>
      <c r="N152" s="177" t="str">
        <f t="shared" si="11"/>
        <v/>
      </c>
      <c r="O152" s="177" t="str">
        <f t="shared" si="11"/>
        <v/>
      </c>
      <c r="P152" s="177" t="str">
        <f t="shared" si="11"/>
        <v/>
      </c>
      <c r="Q152" s="177" t="str">
        <f t="shared" si="11"/>
        <v/>
      </c>
      <c r="R152" s="177" t="str">
        <f t="shared" si="11"/>
        <v/>
      </c>
    </row>
    <row r="153" spans="12:18" ht="13" x14ac:dyDescent="0.3">
      <c r="L153" s="179" t="s">
        <v>295</v>
      </c>
      <c r="M153" s="177">
        <f t="shared" ref="M153:R153" si="12">SUM(L27:L35)</f>
        <v>0</v>
      </c>
      <c r="N153" s="177">
        <f t="shared" si="12"/>
        <v>0</v>
      </c>
      <c r="O153" s="177">
        <f t="shared" si="12"/>
        <v>0</v>
      </c>
      <c r="P153" s="177">
        <f t="shared" si="12"/>
        <v>0</v>
      </c>
      <c r="Q153" s="177">
        <f t="shared" si="12"/>
        <v>0</v>
      </c>
      <c r="R153" s="177">
        <f t="shared" si="12"/>
        <v>0</v>
      </c>
    </row>
    <row r="215" spans="12:19" ht="13" x14ac:dyDescent="0.3">
      <c r="L215" s="259"/>
      <c r="M215" s="178" t="s">
        <v>296</v>
      </c>
      <c r="N215" s="178">
        <f>Stammdaten!D30</f>
        <v>2020</v>
      </c>
      <c r="O215" s="178">
        <f>N215+1</f>
        <v>2021</v>
      </c>
      <c r="P215" s="178">
        <f t="shared" ref="P215:R215" si="13">O215+1</f>
        <v>2022</v>
      </c>
      <c r="Q215" s="178">
        <f t="shared" si="13"/>
        <v>2023</v>
      </c>
      <c r="R215" s="178">
        <f t="shared" si="13"/>
        <v>2024</v>
      </c>
      <c r="S215" s="178">
        <f>R215+1</f>
        <v>2025</v>
      </c>
    </row>
    <row r="216" spans="12:19" ht="13" x14ac:dyDescent="0.3">
      <c r="L216" s="259"/>
      <c r="M216" s="178" t="s">
        <v>260</v>
      </c>
      <c r="N216" s="177">
        <f t="shared" ref="N216:S216" si="14">SUM(L41:L47)</f>
        <v>0</v>
      </c>
      <c r="O216" s="177">
        <f t="shared" si="14"/>
        <v>0</v>
      </c>
      <c r="P216" s="177">
        <f t="shared" si="14"/>
        <v>0</v>
      </c>
      <c r="Q216" s="177">
        <f t="shared" si="14"/>
        <v>0</v>
      </c>
      <c r="R216" s="177">
        <f t="shared" si="14"/>
        <v>0</v>
      </c>
      <c r="S216" s="177">
        <f t="shared" si="14"/>
        <v>0</v>
      </c>
    </row>
    <row r="217" spans="12:19" ht="13" x14ac:dyDescent="0.3">
      <c r="L217" s="259"/>
      <c r="M217" s="178" t="s">
        <v>198</v>
      </c>
      <c r="N217" s="177">
        <f t="shared" ref="N217:S217" si="15">SUM(L55:L56)</f>
        <v>0</v>
      </c>
      <c r="O217" s="177">
        <f t="shared" si="15"/>
        <v>0</v>
      </c>
      <c r="P217" s="177">
        <f t="shared" si="15"/>
        <v>0</v>
      </c>
      <c r="Q217" s="177">
        <f t="shared" si="15"/>
        <v>0</v>
      </c>
      <c r="R217" s="177">
        <f t="shared" si="15"/>
        <v>0</v>
      </c>
      <c r="S217" s="177">
        <f t="shared" si="15"/>
        <v>0</v>
      </c>
    </row>
    <row r="218" spans="12:19" ht="13" x14ac:dyDescent="0.3">
      <c r="L218" s="259"/>
      <c r="M218" s="178" t="s">
        <v>27</v>
      </c>
      <c r="N218" s="177">
        <f t="shared" ref="N218:S218" si="16">SUM(L48:L50)</f>
        <v>0</v>
      </c>
      <c r="O218" s="177">
        <f t="shared" si="16"/>
        <v>0</v>
      </c>
      <c r="P218" s="177">
        <f t="shared" si="16"/>
        <v>0</v>
      </c>
      <c r="Q218" s="177">
        <f t="shared" si="16"/>
        <v>0</v>
      </c>
      <c r="R218" s="177">
        <f t="shared" si="16"/>
        <v>0</v>
      </c>
      <c r="S218" s="177">
        <f t="shared" si="16"/>
        <v>0</v>
      </c>
    </row>
    <row r="219" spans="12:19" ht="13" x14ac:dyDescent="0.3">
      <c r="M219" s="178" t="s">
        <v>29</v>
      </c>
      <c r="N219" s="419">
        <f t="shared" ref="N219:S219" si="17">SUM(L51:L54)</f>
        <v>0</v>
      </c>
      <c r="O219" s="419">
        <f t="shared" si="17"/>
        <v>0</v>
      </c>
      <c r="P219" s="419">
        <f t="shared" si="17"/>
        <v>0</v>
      </c>
      <c r="Q219" s="419">
        <f t="shared" si="17"/>
        <v>0</v>
      </c>
      <c r="R219" s="419">
        <f t="shared" si="17"/>
        <v>0</v>
      </c>
      <c r="S219" s="419">
        <f t="shared" si="17"/>
        <v>0</v>
      </c>
    </row>
    <row r="220" spans="12:19" ht="13" x14ac:dyDescent="0.3">
      <c r="M220" s="178" t="s">
        <v>31</v>
      </c>
      <c r="N220" s="177">
        <f t="shared" ref="N220:S220" si="18">SUM(L57:L69)</f>
        <v>0</v>
      </c>
      <c r="O220" s="177">
        <f t="shared" si="18"/>
        <v>0</v>
      </c>
      <c r="P220" s="177">
        <f t="shared" si="18"/>
        <v>0</v>
      </c>
      <c r="Q220" s="177">
        <f t="shared" si="18"/>
        <v>0</v>
      </c>
      <c r="R220" s="177">
        <f t="shared" si="18"/>
        <v>0</v>
      </c>
      <c r="S220" s="177">
        <f t="shared" si="18"/>
        <v>0</v>
      </c>
    </row>
    <row r="221" spans="12:19" ht="13" x14ac:dyDescent="0.3">
      <c r="M221" s="260" t="s">
        <v>297</v>
      </c>
      <c r="N221" s="177">
        <f t="shared" ref="N221:S221" si="19">SUM(L70:L71)</f>
        <v>0</v>
      </c>
      <c r="O221" s="177">
        <f t="shared" si="19"/>
        <v>0</v>
      </c>
      <c r="P221" s="177">
        <f t="shared" si="19"/>
        <v>0</v>
      </c>
      <c r="Q221" s="177">
        <f t="shared" si="19"/>
        <v>0</v>
      </c>
      <c r="R221" s="177">
        <f t="shared" si="19"/>
        <v>0</v>
      </c>
      <c r="S221" s="177">
        <f t="shared" si="19"/>
        <v>0</v>
      </c>
    </row>
  </sheetData>
  <mergeCells count="32">
    <mergeCell ref="B91:B94"/>
    <mergeCell ref="B75:B79"/>
    <mergeCell ref="B95:B99"/>
    <mergeCell ref="A41:A99"/>
    <mergeCell ref="B81:B85"/>
    <mergeCell ref="B51:B54"/>
    <mergeCell ref="B86:B90"/>
    <mergeCell ref="B70:B74"/>
    <mergeCell ref="A37:A39"/>
    <mergeCell ref="B22:B26"/>
    <mergeCell ref="B55:B56"/>
    <mergeCell ref="B57:B69"/>
    <mergeCell ref="B48:B50"/>
    <mergeCell ref="B41:B47"/>
    <mergeCell ref="Q3:Q4"/>
    <mergeCell ref="A2:C2"/>
    <mergeCell ref="A13:A35"/>
    <mergeCell ref="B27:B35"/>
    <mergeCell ref="B16:B21"/>
    <mergeCell ref="B13:B15"/>
    <mergeCell ref="L11:Q11"/>
    <mergeCell ref="F11:K11"/>
    <mergeCell ref="A9:Q9"/>
    <mergeCell ref="B111:C111"/>
    <mergeCell ref="A101:A103"/>
    <mergeCell ref="B101:B103"/>
    <mergeCell ref="B113:C113"/>
    <mergeCell ref="B107:C107"/>
    <mergeCell ref="B108:C108"/>
    <mergeCell ref="B112:C112"/>
    <mergeCell ref="B109:C109"/>
    <mergeCell ref="B110:C110"/>
  </mergeCells>
  <phoneticPr fontId="53" type="noConversion"/>
  <conditionalFormatting sqref="C50:D50">
    <cfRule type="expression" dxfId="1" priority="2" stopIfTrue="1">
      <formula>IF(#REF!="g. A.",1,0)</formula>
    </cfRule>
  </conditionalFormatting>
  <conditionalFormatting sqref="C49:K49">
    <cfRule type="expression" dxfId="0" priority="1" stopIfTrue="1">
      <formula>IF(#REF!="g. A.",1,0)</formula>
    </cfRule>
  </conditionalFormatting>
  <hyperlinks>
    <hyperlink ref="Q3:Q4" location="INHALT!A1" display="zurück zum Inhalt" xr:uid="{00000000-0004-0000-1A00-000000000000}"/>
  </hyperlinks>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Footer>Seite &amp;P von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8" ma:contentTypeDescription="Ein neues Dokument erstellen." ma:contentTypeScope="" ma:versionID="c6fb5b3ed2bcce571e96298bb673a52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01086c80df145c141892f682d6b9565e"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abfdc8-5c70-47bc-b5c4-5e480ea864e2" xsi:nil="true"/>
    <lcf76f155ced4ddcb4097134ff3c332f xmlns="5a71c7c8-cae1-4cfc-8051-e223e34ce203">
      <Terms xmlns="http://schemas.microsoft.com/office/infopath/2007/PartnerControls"/>
    </lcf76f155ced4ddcb4097134ff3c332f>
    <MediaLengthInSeconds xmlns="5a71c7c8-cae1-4cfc-8051-e223e34ce2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1DB92-1374-4C2E-A27F-B751B33F4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1c7c8-cae1-4cfc-8051-e223e34ce203"/>
    <ds:schemaRef ds:uri="78abfdc8-5c70-47bc-b5c4-5e480ea864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5F2B6A-4DA8-48B5-B9E7-795D6E9D711C}">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84ae6a89-b191-433a-aa3e-4b80171bb271"/>
    <ds:schemaRef ds:uri="http://purl.org/dc/dcmitype/"/>
    <ds:schemaRef ds:uri="78abfdc8-5c70-47bc-b5c4-5e480ea864e2"/>
    <ds:schemaRef ds:uri="5a71c7c8-cae1-4cfc-8051-e223e34ce203"/>
  </ds:schemaRefs>
</ds:datastoreItem>
</file>

<file path=customXml/itemProps3.xml><?xml version="1.0" encoding="utf-8"?>
<ds:datastoreItem xmlns:ds="http://schemas.openxmlformats.org/officeDocument/2006/customXml" ds:itemID="{B29804C9-BBF6-4BAC-9B0B-CC35657768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7</vt:i4>
      </vt:variant>
    </vt:vector>
  </HeadingPairs>
  <TitlesOfParts>
    <vt:vector size="20" baseType="lpstr">
      <vt:lpstr>Titelseite</vt:lpstr>
      <vt:lpstr>Inhalt</vt:lpstr>
      <vt:lpstr>Stammdaten</vt:lpstr>
      <vt:lpstr>Emissionsfaktoren</vt:lpstr>
      <vt:lpstr>Energie</vt:lpstr>
      <vt:lpstr>Kältemittel</vt:lpstr>
      <vt:lpstr>Abfall</vt:lpstr>
      <vt:lpstr>Bezogene Güter</vt:lpstr>
      <vt:lpstr>Dienstreisen</vt:lpstr>
      <vt:lpstr>Anreise Mitarbeitende</vt:lpstr>
      <vt:lpstr>Anreise Besucher_innen</vt:lpstr>
      <vt:lpstr>Datenqualität</vt:lpstr>
      <vt:lpstr>THG-Bilanz</vt:lpstr>
      <vt:lpstr>Abfall!Druckbereich</vt:lpstr>
      <vt:lpstr>'Bezogene Güter'!Druckbereich</vt:lpstr>
      <vt:lpstr>Energie!Druckbereich</vt:lpstr>
      <vt:lpstr>Inhalt!Druckbereich</vt:lpstr>
      <vt:lpstr>Kältemittel!Druckbereich</vt:lpstr>
      <vt:lpstr>Stammdaten!Druckbereich</vt:lpstr>
      <vt:lpstr>'THG-Bilanz'!Druckbereich</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Panic-Savanovic, Olga</cp:lastModifiedBy>
  <cp:revision/>
  <dcterms:created xsi:type="dcterms:W3CDTF">1996-10-17T05:27:31Z</dcterms:created>
  <dcterms:modified xsi:type="dcterms:W3CDTF">2024-05-06T12:05:52Z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Order">
    <vt:r8>20600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